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mediasaturn.sharepoint.com/teams/InvestorRelations/Shared Documents/General/05_Investor Darling - Plan of attack/04_Reporting/Excel for Annual Report/"/>
    </mc:Choice>
  </mc:AlternateContent>
  <xr:revisionPtr revIDLastSave="1070" documentId="8_{34456C61-E9E3-47EA-83C5-821AB4A2F8F3}" xr6:coauthVersionLast="47" xr6:coauthVersionMax="47" xr10:uidLastSave="{870CEE66-94D6-4723-ACA9-2C5F5FE83D82}"/>
  <bookViews>
    <workbookView xWindow="-28920" yWindow="-120" windowWidth="29040" windowHeight="15990" activeTab="3" xr2:uid="{C818A6E4-0378-4129-93BB-B7946D6D3830}"/>
  </bookViews>
  <sheets>
    <sheet name="Disclaimer" sheetId="8" r:id="rId1"/>
    <sheet name="Income_statement" sheetId="1" r:id="rId2"/>
    <sheet name="Cash flow" sheetId="6" r:id="rId3"/>
    <sheet name="Balance_Sheet" sheetId="4" r:id="rId4"/>
    <sheet name=" Comprehensive_income" sheetId="3" r:id="rId5"/>
    <sheet name="Equity" sheetId="5" r:id="rId6"/>
  </sheets>
  <definedNames>
    <definedName name="jahr" localSheetId="4">' Comprehensive_income'!$A$2</definedName>
    <definedName name="jahr">Income_statement!$A$2</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5" l="1"/>
  <c r="C39" i="6" l="1"/>
  <c r="C32" i="6"/>
  <c r="C21" i="6"/>
  <c r="C14" i="6"/>
  <c r="C34" i="6" l="1"/>
  <c r="C36" i="6" s="1"/>
  <c r="C20" i="1"/>
  <c r="C8" i="1"/>
  <c r="C15" i="1" s="1"/>
  <c r="C21" i="1" l="1"/>
  <c r="C23" i="1" s="1"/>
  <c r="C25" i="1" s="1"/>
  <c r="C27" i="1"/>
  <c r="C26" i="1"/>
  <c r="M6" i="5"/>
  <c r="O6" i="5" s="1"/>
  <c r="D16" i="5"/>
  <c r="E16" i="5"/>
  <c r="F16" i="5"/>
  <c r="G16" i="5"/>
  <c r="H16" i="5"/>
  <c r="I16" i="5"/>
  <c r="J16" i="5"/>
  <c r="K16" i="5"/>
  <c r="N16" i="5"/>
  <c r="C16" i="5"/>
  <c r="D9" i="5"/>
  <c r="D13" i="5" s="1"/>
  <c r="E9" i="5"/>
  <c r="E13" i="5" s="1"/>
  <c r="F9" i="5"/>
  <c r="F13" i="5" s="1"/>
  <c r="G9" i="5"/>
  <c r="G13" i="5" s="1"/>
  <c r="H9" i="5"/>
  <c r="H13" i="5" s="1"/>
  <c r="I9" i="5"/>
  <c r="I13" i="5" s="1"/>
  <c r="J9" i="5"/>
  <c r="J13" i="5" s="1"/>
  <c r="K9" i="5"/>
  <c r="K13" i="5" s="1"/>
  <c r="N9" i="5"/>
  <c r="N13" i="5" s="1"/>
  <c r="C9" i="5"/>
  <c r="C13" i="5" s="1"/>
  <c r="C8" i="3"/>
  <c r="J20" i="5" l="1"/>
  <c r="N20" i="5"/>
  <c r="H20" i="5"/>
  <c r="L16" i="5"/>
  <c r="M16" i="5" s="1"/>
  <c r="O16" i="5" s="1"/>
  <c r="L13" i="5"/>
  <c r="M13" i="5" s="1"/>
  <c r="O13" i="5" s="1"/>
  <c r="E20" i="5"/>
  <c r="C20" i="5"/>
  <c r="D20" i="5"/>
  <c r="L9" i="5"/>
  <c r="M9" i="5" s="1"/>
  <c r="O9" i="5" s="1"/>
  <c r="K20" i="5"/>
  <c r="I20" i="5"/>
  <c r="G20" i="5"/>
  <c r="F20" i="5"/>
  <c r="E39" i="6"/>
  <c r="L20" i="5" l="1"/>
  <c r="M20" i="5" s="1"/>
  <c r="O20" i="5" s="1"/>
  <c r="E8" i="1"/>
  <c r="E15" i="1" s="1"/>
  <c r="C16" i="4" l="1"/>
  <c r="D6" i="4"/>
  <c r="C6" i="4"/>
  <c r="C24" i="4" l="1"/>
  <c r="C34" i="4"/>
  <c r="D13" i="3" l="1"/>
  <c r="D17" i="3" s="1"/>
  <c r="D18" i="3" s="1"/>
  <c r="C13" i="3"/>
  <c r="C17" i="3" s="1"/>
  <c r="C18" i="3" s="1"/>
  <c r="D8" i="3"/>
  <c r="D41" i="4"/>
  <c r="C41" i="4"/>
  <c r="D34" i="4"/>
  <c r="D29" i="4"/>
  <c r="C29" i="4"/>
  <c r="D16" i="4"/>
  <c r="E32" i="6"/>
  <c r="E21" i="6"/>
  <c r="E14" i="6"/>
  <c r="E34" i="6" l="1"/>
  <c r="E36" i="6" s="1"/>
  <c r="C48" i="4"/>
  <c r="D48" i="4"/>
  <c r="D24" i="4"/>
  <c r="E20" i="1"/>
  <c r="E21" i="1" l="1"/>
  <c r="E23" i="1" s="1"/>
  <c r="E25" i="1" s="1"/>
  <c r="E26" i="1" l="1"/>
  <c r="E27" i="1"/>
</calcChain>
</file>

<file path=xl/sharedStrings.xml><?xml version="1.0" encoding="utf-8"?>
<sst xmlns="http://schemas.openxmlformats.org/spreadsheetml/2006/main" count="163" uniqueCount="128">
  <si>
    <t>2022/23</t>
  </si>
  <si>
    <t>Sales</t>
  </si>
  <si>
    <t>Cost of sales</t>
  </si>
  <si>
    <t>Gross profit on sales</t>
  </si>
  <si>
    <t>Other operating income</t>
  </si>
  <si>
    <t>Selling expenses</t>
  </si>
  <si>
    <t>General administrative expenses</t>
  </si>
  <si>
    <t>Other operating expenses</t>
  </si>
  <si>
    <t>Earnings share of operating companies recognized at equity</t>
  </si>
  <si>
    <t>Net impairments on operating financial assets and contract assets</t>
  </si>
  <si>
    <t>Other investment result</t>
  </si>
  <si>
    <t>Interest income</t>
  </si>
  <si>
    <t>Interest expenses</t>
  </si>
  <si>
    <t>Net financial result</t>
  </si>
  <si>
    <t>Income taxes</t>
  </si>
  <si>
    <t>Profit or loss for the period</t>
  </si>
  <si>
    <t>€ million</t>
  </si>
  <si>
    <t>Earnings before interest and taxes EBIT</t>
  </si>
  <si>
    <t>Earnings before taxes EBT</t>
  </si>
  <si>
    <t>Profit or loss for the period attributable to non-controlling interests</t>
  </si>
  <si>
    <t>Profit or loss for the period attributable to shareholders of CECONOMY AG</t>
  </si>
  <si>
    <t>Other</t>
  </si>
  <si>
    <t>Non-current assets</t>
  </si>
  <si>
    <t>Goodwill</t>
  </si>
  <si>
    <t>Other intangible assets</t>
  </si>
  <si>
    <t>Property, plant and equipment</t>
  </si>
  <si>
    <t>Right-of-use assets</t>
  </si>
  <si>
    <t>Financial assets</t>
  </si>
  <si>
    <t>Investments accounted for using the equity method</t>
  </si>
  <si>
    <t>Other financial assets</t>
  </si>
  <si>
    <t>Other assets</t>
  </si>
  <si>
    <t>Deferred tax assets</t>
  </si>
  <si>
    <t>Current assets</t>
  </si>
  <si>
    <t>Inventories</t>
  </si>
  <si>
    <t>Trade receivables and similar claims</t>
  </si>
  <si>
    <t>Receivables due from suppliers</t>
  </si>
  <si>
    <t>Income tax assets</t>
  </si>
  <si>
    <t>Cash and cash equivalents</t>
  </si>
  <si>
    <t>Equity and liabilities</t>
  </si>
  <si>
    <t>Equity</t>
  </si>
  <si>
    <t>Share capital</t>
  </si>
  <si>
    <t>Capital reserve</t>
  </si>
  <si>
    <t>Reserves retained from earnings</t>
  </si>
  <si>
    <t>Non-controlling interests</t>
  </si>
  <si>
    <t>Non-current liabilities</t>
  </si>
  <si>
    <t>Provisions for pensions and similar obligations</t>
  </si>
  <si>
    <t>Other provisions</t>
  </si>
  <si>
    <t>Borrowings</t>
  </si>
  <si>
    <t>Other financial liabilities</t>
  </si>
  <si>
    <t>Other liabilities</t>
  </si>
  <si>
    <t>Deferred tax liabilities</t>
  </si>
  <si>
    <t>Current liabilities</t>
  </si>
  <si>
    <t>Trade liabilities and similar liabilities</t>
  </si>
  <si>
    <t>Provisions</t>
  </si>
  <si>
    <t>Income tax liabilities</t>
  </si>
  <si>
    <t>EBIT</t>
  </si>
  <si>
    <t>Scheduled depreciation/amortization, impairment losses and reversals of impairment losses on intangible assets, property, plant and equipment, right-of-use assets and impairment losses and reversals of impairment losses on investments accounted for using the equity method and assets held for sale</t>
  </si>
  <si>
    <t>Change in provisions for pensions and similar obligations</t>
  </si>
  <si>
    <t>Income taxes paid</t>
  </si>
  <si>
    <t>Reclassification of gains (–)/losses (+) from the disposal of fixed assets</t>
  </si>
  <si>
    <t>Gain or loss on net monetary position</t>
  </si>
  <si>
    <t>Cash flow from operating activities</t>
  </si>
  <si>
    <t>Investments in property, plant and equipment</t>
  </si>
  <si>
    <t>Other investments</t>
  </si>
  <si>
    <t>Disposals of companies</t>
  </si>
  <si>
    <t>Disposal of long-term assets and other disposals</t>
  </si>
  <si>
    <t>Interest received</t>
  </si>
  <si>
    <t>Profit and loss transfers</t>
  </si>
  <si>
    <t>Cash flow from investing activities</t>
  </si>
  <si>
    <t>thereof dividends paid to the shareholders of CECONOMY AG</t>
  </si>
  <si>
    <t>Proceeds from long-term borrowings</t>
  </si>
  <si>
    <t>Redemption of lease liabilities</t>
  </si>
  <si>
    <t>Redemption of borrowings (excluding leases)</t>
  </si>
  <si>
    <t>Change in other current borrowings</t>
  </si>
  <si>
    <t>Interest paid</t>
  </si>
  <si>
    <t>Other financing activities</t>
  </si>
  <si>
    <t>Cash flow from financing activities</t>
  </si>
  <si>
    <t>IAS 29 effects on cash flow from operating, investing and financing activities</t>
  </si>
  <si>
    <t>Total cash flows</t>
  </si>
  <si>
    <t>Currency effects on cash and cash equivalents</t>
  </si>
  <si>
    <t>Total change in cash and cash equivalents</t>
  </si>
  <si>
    <t>Total cash and cash equivalents as of 1 October</t>
  </si>
  <si>
    <t>Less the effects of indexing cash and cash equivalents</t>
  </si>
  <si>
    <r>
      <t>Change in net working capital</t>
    </r>
    <r>
      <rPr>
        <vertAlign val="superscript"/>
        <sz val="11"/>
        <rFont val="Grandview"/>
        <family val="2"/>
      </rPr>
      <t>2</t>
    </r>
  </si>
  <si>
    <t>Dividends paid</t>
  </si>
  <si>
    <t>Equity transactions with change in equity interest without obtaining/relinquishing control</t>
  </si>
  <si>
    <t>Redemption of liabilities from put options of non-controlling interests</t>
  </si>
  <si>
    <t>Cash and cash equivalents as of 1 October according to statement of financial position</t>
  </si>
  <si>
    <t>Cash and cash equivalents as of 30 September according to statement of financial position</t>
  </si>
  <si>
    <t>Other comprehensive income</t>
  </si>
  <si>
    <t>Items of other comprehensive income that will not be reclassified subsequently to profit or loss</t>
  </si>
  <si>
    <t>Remeasurement of defined benefit pension plans</t>
  </si>
  <si>
    <t>Gains/losses on remeasuring financial instruments measured at fair value through other comprehensive income</t>
  </si>
  <si>
    <t>Subsequent measurement of associates/joint ventures accounted for using the equity method</t>
  </si>
  <si>
    <t>Income tax attributable to items of other comprehensive income that will not be reclassified subsequently to profit or loss</t>
  </si>
  <si>
    <t>Items of other comprehensive income that may be reclassified subsequently to profit or loss</t>
  </si>
  <si>
    <t>Currency translation differences from translating the financial statements of foreign operations</t>
  </si>
  <si>
    <t>Income tax attributable to items of other comprehensive income that may be reclassified subsequently to profit or loss</t>
  </si>
  <si>
    <t>Total comprehensive income</t>
  </si>
  <si>
    <t>Total comprehensive income attributable to non-controlling interests</t>
  </si>
  <si>
    <t>Total comprehensive income attributable to shareholders of CECONOMY AG</t>
  </si>
  <si>
    <t>Effective portion of gains/losses from 
cash flow hedges</t>
  </si>
  <si>
    <t>Distributions</t>
  </si>
  <si>
    <t>Other changes</t>
  </si>
  <si>
    <t>Currency translation differences from translating the financial statements
of foreign operations</t>
  </si>
  <si>
    <t>Total equity</t>
  </si>
  <si>
    <t>Subsequent measurement of associates/joint ventures
accounted for
using the equity method</t>
  </si>
  <si>
    <t>Income tax attributable to
items of other comprehensive
income</t>
  </si>
  <si>
    <t>Other reserves retained from
earnings</t>
  </si>
  <si>
    <t>Total reserves retained from
earnings</t>
  </si>
  <si>
    <t>Total equity before 
non-controlling interests</t>
  </si>
  <si>
    <r>
      <t xml:space="preserve">By accessing this document you agree to the following restrictions:
</t>
    </r>
    <r>
      <rPr>
        <sz val="10"/>
        <color theme="1"/>
        <rFont val="Grandview"/>
        <family val="2"/>
      </rPr>
      <t xml:space="preserve">
This document is intended for information only and should not be treated as investment advice or recommendation. It is not, and nothing in it should be construed as an offer for sale, or as solicitation of an offer to purchase or subscribe to, any securities in any jurisdiction.
Neither this document nor anything contained therein shall form the basis of, or be relied upon in connection with, any commitment or contract whatsoever. CECONOMY AG  ("CECONOMY") assumes no liability for any claim which may arise from the reproduction, distribution or publication of the document (in whole or in part).
No representation or warranty is given and no liability is assumed by CECONOMY, express or implied, as to the accuracy, correctness or completeness of the information contained in this document and CECONOMY undertakes no obligation to update and/or revise any information.</t>
    </r>
  </si>
  <si>
    <t>Income statement
for the financial year from 1 October 2023 to 30 September 2024</t>
  </si>
  <si>
    <t>Undiluted earnings per share in €</t>
  </si>
  <si>
    <t>Diluted earnings per share in €</t>
  </si>
  <si>
    <t>2023/24</t>
  </si>
  <si>
    <r>
      <t>Cash flow statement</t>
    </r>
    <r>
      <rPr>
        <b/>
        <vertAlign val="superscript"/>
        <sz val="11"/>
        <rFont val="Grandview"/>
        <family val="2"/>
      </rPr>
      <t>1</t>
    </r>
    <r>
      <rPr>
        <b/>
        <sz val="11"/>
        <rFont val="Grandview"/>
        <family val="2"/>
      </rPr>
      <t xml:space="preserve">
for the financial year from 1 October 2023 to 30 September 2024</t>
    </r>
  </si>
  <si>
    <r>
      <rPr>
        <vertAlign val="superscript"/>
        <sz val="8"/>
        <color theme="1"/>
        <rFont val="Grandview"/>
        <family val="2"/>
      </rPr>
      <t>1</t>
    </r>
    <r>
      <rPr>
        <sz val="8"/>
        <color theme="1"/>
        <rFont val="Grandview"/>
        <family val="2"/>
      </rPr>
      <t xml:space="preserve"> The cash flow statement is explained in the notes – note 34 Notes to the cash flow statement in the Annual Report.</t>
    </r>
  </si>
  <si>
    <r>
      <rPr>
        <vertAlign val="superscript"/>
        <sz val="8"/>
        <color theme="1"/>
        <rFont val="Grandview"/>
        <family val="2"/>
      </rPr>
      <t>2</t>
    </r>
    <r>
      <rPr>
        <sz val="8"/>
        <color theme="1"/>
        <rFont val="Grandview"/>
        <family val="2"/>
      </rPr>
      <t xml:space="preserve"> Change in net working capital shown from the related items of the statement of financial position, mainly adjusted for currency effects. </t>
    </r>
  </si>
  <si>
    <t>Statement of financial position as of 30 September 2024
Assets</t>
  </si>
  <si>
    <t>(0)</t>
  </si>
  <si>
    <t>Reconciliation from profit or loss for the period to total comprehensive income
for the financial year from 1 October 2023 to 30 September 2024</t>
  </si>
  <si>
    <t>30/09 or 01/10/2023</t>
  </si>
  <si>
    <t/>
  </si>
  <si>
    <r>
      <t>Statement of changes in equity</t>
    </r>
    <r>
      <rPr>
        <b/>
        <sz val="11"/>
        <rFont val="Grandview"/>
        <family val="2"/>
      </rPr>
      <t xml:space="preserve">
for the financial year from 1 October 2023 to 30 September 2024</t>
    </r>
  </si>
  <si>
    <r>
      <rPr>
        <vertAlign val="superscript"/>
        <sz val="8"/>
        <color theme="1"/>
        <rFont val="Grandview"/>
        <family val="2"/>
      </rPr>
      <t>1</t>
    </r>
    <r>
      <rPr>
        <sz val="8"/>
        <color theme="1"/>
        <rFont val="Grandview"/>
        <family val="2"/>
      </rPr>
      <t xml:space="preserve"> Retrospective adjustment due to the reclassification of interest expenses in connection with a bond from the item Other net financial result to the item Interest expenses. Information on changes in presentation can be found in the notes to the Group accounting principles and methods in the Annual Report.</t>
    </r>
  </si>
  <si>
    <r>
      <rPr>
        <vertAlign val="superscript"/>
        <sz val="8"/>
        <color theme="1"/>
        <rFont val="Grandview"/>
        <family val="2"/>
      </rPr>
      <t>3</t>
    </r>
    <r>
      <rPr>
        <sz val="8"/>
        <color theme="1"/>
        <rFont val="Grandview"/>
        <family val="2"/>
      </rPr>
      <t xml:space="preserve"> Retrospective adjustments of interest expenses in connection with a bond that have been reclassified from other financing activities to interest paid, information on changes in presentation can be found in the notes to the Group accounting principles and methods in the Annual Report.</t>
    </r>
  </si>
  <si>
    <t>Other net financial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</si>
</sst>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00;0.00"/>
    <numFmt numFmtId="166" formatCode="dd\/mm\/yyyy"/>
  </numFmts>
  <fonts count="19" x14ac:knownFonts="1">
    <font>
      <sz val="11"/>
      <color theme="1"/>
      <name val="Calibri"/>
      <family val="2"/>
      <scheme val="minor"/>
    </font>
    <font>
      <sz val="11"/>
      <color theme="1"/>
      <name val="Grandview"/>
      <family val="2"/>
    </font>
    <font>
      <sz val="8"/>
      <name val="Grandview"/>
      <family val="2"/>
    </font>
    <font>
      <b/>
      <sz val="11"/>
      <name val="Grandview"/>
      <family val="2"/>
    </font>
    <font>
      <b/>
      <sz val="11"/>
      <color rgb="FF000000"/>
      <name val="Grandview"/>
      <family val="2"/>
    </font>
    <font>
      <sz val="11"/>
      <name val="Grandview"/>
      <family val="2"/>
    </font>
    <font>
      <b/>
      <vertAlign val="superscript"/>
      <sz val="11"/>
      <name val="Grandview"/>
      <family val="2"/>
    </font>
    <font>
      <vertAlign val="superscript"/>
      <sz val="11"/>
      <name val="Grandview"/>
      <family val="2"/>
    </font>
    <font>
      <b/>
      <sz val="10"/>
      <name val="Grandview"/>
      <family val="2"/>
    </font>
    <font>
      <b/>
      <sz val="8"/>
      <name val="Grandview"/>
      <family val="2"/>
    </font>
    <font>
      <sz val="8"/>
      <color theme="1"/>
      <name val="Grandview"/>
      <family val="2"/>
    </font>
    <font>
      <vertAlign val="superscript"/>
      <sz val="8"/>
      <color theme="1"/>
      <name val="Grandview"/>
      <family val="2"/>
    </font>
    <font>
      <b/>
      <sz val="9"/>
      <name val="Grandview"/>
      <family val="2"/>
    </font>
    <font>
      <b/>
      <sz val="9"/>
      <color theme="1"/>
      <name val="Grandview"/>
      <family val="2"/>
    </font>
    <font>
      <b/>
      <sz val="10"/>
      <color theme="1"/>
      <name val="Grandview"/>
      <family val="2"/>
    </font>
    <font>
      <sz val="10"/>
      <color theme="1"/>
      <name val="Grandview"/>
      <family val="2"/>
    </font>
    <font>
      <b/>
      <sz val="11"/>
      <color rgb="FFFF0000"/>
      <name val="Grandview"/>
      <family val="2"/>
    </font>
    <font>
      <sz val="10"/>
      <name val="Arial"/>
      <family val="2"/>
    </font>
    <font>
      <b/>
      <sz val="11"/>
      <name val="Grandview"/>
    </font>
  </fonts>
  <fills count="5">
    <fill>
      <patternFill patternType="none"/>
    </fill>
    <fill>
      <patternFill patternType="gray125"/>
    </fill>
    <fill>
      <patternFill patternType="solid">
        <fgColor theme="0"/>
        <bgColor indexed="64"/>
      </patternFill>
    </fill>
    <fill>
      <patternFill patternType="solid">
        <fgColor theme="2" tint="0.79995117038483843"/>
        <bgColor indexed="12"/>
      </patternFill>
    </fill>
    <fill>
      <patternFill patternType="gray0625">
        <fgColor theme="0"/>
        <bgColor theme="2" tint="0.79998168889431442"/>
      </patternFill>
    </fill>
  </fills>
  <borders count="9">
    <border>
      <left/>
      <right/>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0" fontId="17" fillId="0" borderId="0"/>
  </cellStyleXfs>
  <cellXfs count="80">
    <xf numFmtId="0" fontId="0" fillId="0" borderId="0" xfId="0"/>
    <xf numFmtId="0" fontId="1" fillId="0" borderId="0" xfId="0" applyFont="1"/>
    <xf numFmtId="0" fontId="3" fillId="0" borderId="0" xfId="0" applyFont="1" applyAlignment="1" applyProtection="1">
      <alignment horizontal="left"/>
      <protection locked="0"/>
    </xf>
    <xf numFmtId="0" fontId="3" fillId="0" borderId="0" xfId="0" applyFont="1" applyAlignment="1" applyProtection="1">
      <alignment horizontal="right"/>
      <protection locked="0"/>
    </xf>
    <xf numFmtId="0" fontId="4" fillId="0" borderId="0" xfId="0" applyFont="1" applyAlignment="1" applyProtection="1">
      <alignment horizontal="right"/>
      <protection locked="0"/>
    </xf>
    <xf numFmtId="0" fontId="3" fillId="2" borderId="7" xfId="0" applyFont="1" applyFill="1" applyBorder="1" applyAlignment="1" applyProtection="1">
      <alignment vertical="center" wrapText="1"/>
      <protection locked="0"/>
    </xf>
    <xf numFmtId="0" fontId="3" fillId="3" borderId="2" xfId="0" applyFont="1" applyFill="1" applyBorder="1" applyAlignment="1" applyProtection="1">
      <alignment horizontal="right"/>
      <protection locked="0"/>
    </xf>
    <xf numFmtId="0" fontId="2" fillId="0" borderId="6" xfId="0" applyFont="1" applyBorder="1" applyAlignment="1" applyProtection="1">
      <alignment vertical="center"/>
      <protection locked="0"/>
    </xf>
    <xf numFmtId="0" fontId="9" fillId="0" borderId="0" xfId="0" applyFont="1" applyAlignment="1" applyProtection="1">
      <alignment horizontal="left"/>
      <protection locked="0"/>
    </xf>
    <xf numFmtId="14" fontId="9" fillId="0" borderId="0" xfId="0" applyNumberFormat="1" applyFont="1" applyAlignment="1" applyProtection="1">
      <alignment horizontal="left"/>
      <protection locked="0"/>
    </xf>
    <xf numFmtId="166" fontId="8" fillId="0" borderId="0" xfId="0" applyNumberFormat="1" applyFont="1" applyAlignment="1" applyProtection="1">
      <alignment horizontal="right"/>
      <protection locked="0"/>
    </xf>
    <xf numFmtId="166" fontId="8" fillId="4" borderId="2" xfId="0" applyNumberFormat="1" applyFont="1" applyFill="1" applyBorder="1" applyAlignment="1" applyProtection="1">
      <alignment horizontal="right"/>
      <protection locked="0"/>
    </xf>
    <xf numFmtId="164" fontId="0" fillId="0" borderId="0" xfId="0" applyNumberFormat="1"/>
    <xf numFmtId="164" fontId="1" fillId="0" borderId="0" xfId="0" applyNumberFormat="1" applyFont="1"/>
    <xf numFmtId="0" fontId="10" fillId="0" borderId="0" xfId="0" applyFont="1"/>
    <xf numFmtId="0" fontId="10" fillId="0" borderId="0" xfId="0" applyFont="1" applyAlignment="1">
      <alignment wrapText="1"/>
    </xf>
    <xf numFmtId="0" fontId="3" fillId="0" borderId="7" xfId="0" applyFont="1" applyBorder="1" applyAlignment="1" applyProtection="1">
      <alignment horizontal="left" vertical="center"/>
      <protection locked="0"/>
    </xf>
    <xf numFmtId="164" fontId="3" fillId="0" borderId="7" xfId="0" applyNumberFormat="1" applyFont="1" applyBorder="1" applyAlignment="1" applyProtection="1">
      <alignment horizontal="right" vertical="center"/>
      <protection locked="0"/>
    </xf>
    <xf numFmtId="164" fontId="3" fillId="3" borderId="7" xfId="0" applyNumberFormat="1" applyFont="1" applyFill="1" applyBorder="1" applyAlignment="1" applyProtection="1">
      <alignment horizontal="right" vertical="center"/>
      <protection locked="0"/>
    </xf>
    <xf numFmtId="164" fontId="5" fillId="0" borderId="4" xfId="0" applyNumberFormat="1" applyFont="1" applyBorder="1" applyAlignment="1" applyProtection="1">
      <alignment horizontal="right" vertical="center"/>
      <protection locked="0"/>
    </xf>
    <xf numFmtId="164" fontId="5" fillId="3" borderId="4" xfId="0" applyNumberFormat="1" applyFont="1" applyFill="1" applyBorder="1" applyAlignment="1" applyProtection="1">
      <alignment horizontal="right" vertical="center"/>
      <protection locked="0"/>
    </xf>
    <xf numFmtId="164" fontId="5" fillId="0" borderId="5" xfId="0" applyNumberFormat="1" applyFont="1" applyBorder="1" applyAlignment="1" applyProtection="1">
      <alignment horizontal="right" vertical="center"/>
      <protection locked="0"/>
    </xf>
    <xf numFmtId="164" fontId="5" fillId="3" borderId="5" xfId="0" applyNumberFormat="1" applyFont="1" applyFill="1" applyBorder="1" applyAlignment="1" applyProtection="1">
      <alignment horizontal="right" vertical="center"/>
      <protection locked="0"/>
    </xf>
    <xf numFmtId="164" fontId="5" fillId="0" borderId="6" xfId="0" applyNumberFormat="1" applyFont="1" applyBorder="1" applyAlignment="1" applyProtection="1">
      <alignment horizontal="right" vertical="center"/>
      <protection locked="0"/>
    </xf>
    <xf numFmtId="164" fontId="5" fillId="3" borderId="6" xfId="0" applyNumberFormat="1" applyFont="1" applyFill="1" applyBorder="1" applyAlignment="1" applyProtection="1">
      <alignment horizontal="right" vertical="center"/>
      <protection locked="0"/>
    </xf>
    <xf numFmtId="0" fontId="3" fillId="0" borderId="3" xfId="0" applyFont="1" applyBorder="1" applyAlignment="1" applyProtection="1">
      <alignment horizontal="left" vertical="center"/>
      <protection locked="0"/>
    </xf>
    <xf numFmtId="164" fontId="3" fillId="0" borderId="3" xfId="0" applyNumberFormat="1" applyFont="1" applyBorder="1" applyAlignment="1" applyProtection="1">
      <alignment horizontal="right" vertical="center"/>
      <protection locked="0"/>
    </xf>
    <xf numFmtId="164" fontId="3" fillId="3" borderId="4" xfId="0" applyNumberFormat="1" applyFont="1" applyFill="1" applyBorder="1" applyAlignment="1" applyProtection="1">
      <alignment horizontal="right" vertical="center"/>
      <protection locked="0"/>
    </xf>
    <xf numFmtId="0" fontId="5" fillId="0" borderId="0" xfId="0" applyFont="1" applyAlignment="1" applyProtection="1">
      <alignment horizontal="left" vertical="center"/>
      <protection locked="0"/>
    </xf>
    <xf numFmtId="164" fontId="5" fillId="0" borderId="0" xfId="0" applyNumberFormat="1" applyFont="1" applyAlignment="1" applyProtection="1">
      <alignment horizontal="right" vertical="center"/>
      <protection locked="0"/>
    </xf>
    <xf numFmtId="164" fontId="5" fillId="3" borderId="0" xfId="0" applyNumberFormat="1" applyFont="1" applyFill="1" applyAlignment="1" applyProtection="1">
      <alignment horizontal="righ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165" fontId="3" fillId="0" borderId="7" xfId="0" applyNumberFormat="1" applyFont="1" applyBorder="1" applyAlignment="1" applyProtection="1">
      <alignment horizontal="right" vertical="center"/>
      <protection locked="0"/>
    </xf>
    <xf numFmtId="165" fontId="3" fillId="3" borderId="7" xfId="0" applyNumberFormat="1" applyFont="1" applyFill="1" applyBorder="1" applyAlignment="1" applyProtection="1">
      <alignment horizontal="right" vertical="center"/>
      <protection locked="0"/>
    </xf>
    <xf numFmtId="164" fontId="5" fillId="0" borderId="5" xfId="0" applyNumberFormat="1" applyFont="1" applyBorder="1" applyAlignment="1" applyProtection="1">
      <alignment horizontal="left" vertical="center"/>
      <protection locked="0"/>
    </xf>
    <xf numFmtId="164" fontId="5" fillId="4" borderId="4" xfId="0" applyNumberFormat="1" applyFont="1" applyFill="1" applyBorder="1" applyAlignment="1" applyProtection="1">
      <alignment horizontal="right" vertical="center"/>
      <protection locked="0"/>
    </xf>
    <xf numFmtId="164" fontId="5" fillId="4" borderId="5" xfId="0" applyNumberFormat="1" applyFont="1" applyFill="1" applyBorder="1" applyAlignment="1" applyProtection="1">
      <alignment horizontal="right" vertical="center"/>
      <protection locked="0"/>
    </xf>
    <xf numFmtId="164" fontId="5" fillId="4" borderId="6" xfId="0" applyNumberFormat="1" applyFont="1" applyFill="1" applyBorder="1" applyAlignment="1" applyProtection="1">
      <alignment horizontal="right" vertical="center"/>
      <protection locked="0"/>
    </xf>
    <xf numFmtId="164" fontId="5" fillId="0" borderId="4" xfId="0" applyNumberFormat="1" applyFont="1" applyBorder="1" applyAlignment="1" applyProtection="1">
      <alignment horizontal="left" vertical="center"/>
      <protection locked="0"/>
    </xf>
    <xf numFmtId="164" fontId="5" fillId="4" borderId="8" xfId="0" applyNumberFormat="1" applyFont="1" applyFill="1" applyBorder="1" applyAlignment="1" applyProtection="1">
      <alignment horizontal="right" vertical="center"/>
      <protection locked="0"/>
    </xf>
    <xf numFmtId="164" fontId="3" fillId="0" borderId="7" xfId="0" applyNumberFormat="1" applyFont="1" applyBorder="1" applyAlignment="1" applyProtection="1">
      <alignment horizontal="left" vertical="center"/>
      <protection locked="0"/>
    </xf>
    <xf numFmtId="164" fontId="3" fillId="4" borderId="7" xfId="0" applyNumberFormat="1" applyFont="1" applyFill="1" applyBorder="1" applyAlignment="1" applyProtection="1">
      <alignment horizontal="right" vertical="center"/>
      <protection locked="0"/>
    </xf>
    <xf numFmtId="0" fontId="5" fillId="0" borderId="3" xfId="0" applyFont="1" applyBorder="1" applyAlignment="1" applyProtection="1">
      <alignment horizontal="left" vertical="center"/>
      <protection locked="0"/>
    </xf>
    <xf numFmtId="164" fontId="5" fillId="0" borderId="3" xfId="0" applyNumberFormat="1" applyFont="1" applyBorder="1" applyAlignment="1" applyProtection="1">
      <alignment horizontal="right" vertical="center"/>
      <protection locked="0"/>
    </xf>
    <xf numFmtId="164" fontId="7" fillId="0" borderId="3" xfId="0" applyNumberFormat="1" applyFont="1" applyBorder="1" applyAlignment="1" applyProtection="1">
      <alignment horizontal="left" vertical="center"/>
      <protection locked="0"/>
    </xf>
    <xf numFmtId="164" fontId="7" fillId="0" borderId="5" xfId="0" applyNumberFormat="1" applyFont="1" applyBorder="1" applyAlignment="1" applyProtection="1">
      <alignment horizontal="left" vertical="center"/>
      <protection locked="0"/>
    </xf>
    <xf numFmtId="164" fontId="7" fillId="0" borderId="4" xfId="0" applyNumberFormat="1" applyFont="1" applyBorder="1" applyAlignment="1" applyProtection="1">
      <alignment horizontal="left" vertical="center"/>
      <protection locked="0"/>
    </xf>
    <xf numFmtId="164" fontId="7" fillId="0" borderId="0" xfId="0" applyNumberFormat="1" applyFont="1" applyBorder="1" applyAlignment="1" applyProtection="1">
      <alignment horizontal="left" vertical="center"/>
      <protection locked="0"/>
    </xf>
    <xf numFmtId="164" fontId="6" fillId="0" borderId="7" xfId="0" applyNumberFormat="1" applyFont="1" applyBorder="1" applyAlignment="1" applyProtection="1">
      <alignment horizontal="left" vertical="center"/>
      <protection locked="0"/>
    </xf>
    <xf numFmtId="0" fontId="12" fillId="0" borderId="0" xfId="0" applyFont="1" applyAlignment="1" applyProtection="1">
      <alignment horizontal="right" wrapText="1"/>
      <protection locked="0"/>
    </xf>
    <xf numFmtId="0" fontId="12" fillId="0" borderId="2" xfId="0" applyFont="1" applyFill="1" applyBorder="1" applyAlignment="1" applyProtection="1">
      <alignment horizontal="right" wrapText="1"/>
      <protection locked="0"/>
    </xf>
    <xf numFmtId="0" fontId="5" fillId="0" borderId="6" xfId="0" applyFont="1" applyBorder="1" applyAlignment="1" applyProtection="1">
      <alignment horizontal="left" vertical="center" wrapText="1"/>
      <protection locked="0"/>
    </xf>
    <xf numFmtId="166" fontId="3" fillId="0" borderId="7" xfId="0" applyNumberFormat="1" applyFont="1" applyBorder="1" applyAlignment="1" applyProtection="1">
      <alignment horizontal="left" vertical="center"/>
      <protection locked="0"/>
    </xf>
    <xf numFmtId="3" fontId="3" fillId="0" borderId="7" xfId="0" applyNumberFormat="1" applyFont="1" applyBorder="1" applyAlignment="1" applyProtection="1">
      <alignment horizontal="right" vertical="center"/>
      <protection locked="0"/>
    </xf>
    <xf numFmtId="3" fontId="5" fillId="0" borderId="5" xfId="0" applyNumberFormat="1" applyFont="1" applyBorder="1" applyAlignment="1" applyProtection="1">
      <alignment horizontal="right" vertical="center"/>
      <protection locked="0"/>
    </xf>
    <xf numFmtId="0" fontId="13" fillId="0" borderId="0" xfId="0" applyFont="1" applyAlignment="1">
      <alignment horizontal="right" wrapText="1"/>
    </xf>
    <xf numFmtId="0" fontId="14" fillId="2" borderId="0" xfId="0" applyFont="1" applyFill="1" applyAlignment="1">
      <alignment vertical="center" wrapText="1"/>
    </xf>
    <xf numFmtId="0" fontId="16" fillId="0" borderId="0" xfId="0" applyFont="1"/>
    <xf numFmtId="0" fontId="5" fillId="0" borderId="5" xfId="0" applyFont="1" applyBorder="1" applyAlignment="1" applyProtection="1">
      <alignment horizontal="left" vertical="center" indent="1"/>
      <protection locked="0"/>
    </xf>
    <xf numFmtId="3" fontId="3" fillId="3" borderId="7" xfId="0" applyNumberFormat="1" applyFont="1" applyFill="1" applyBorder="1" applyAlignment="1" applyProtection="1">
      <alignment horizontal="right" vertical="center"/>
      <protection locked="0"/>
    </xf>
    <xf numFmtId="3" fontId="5" fillId="0" borderId="4" xfId="0" applyNumberFormat="1" applyFont="1" applyBorder="1" applyAlignment="1" applyProtection="1">
      <alignment horizontal="right" vertical="center"/>
      <protection locked="0"/>
    </xf>
    <xf numFmtId="3" fontId="5" fillId="3" borderId="4" xfId="0" applyNumberFormat="1" applyFont="1" applyFill="1" applyBorder="1" applyAlignment="1" applyProtection="1">
      <alignment horizontal="right" vertical="center"/>
      <protection locked="0"/>
    </xf>
    <xf numFmtId="3" fontId="5" fillId="3" borderId="5" xfId="0" applyNumberFormat="1" applyFont="1" applyFill="1" applyBorder="1" applyAlignment="1" applyProtection="1">
      <alignment horizontal="right" vertical="center"/>
      <protection locked="0"/>
    </xf>
    <xf numFmtId="3" fontId="5" fillId="0" borderId="6" xfId="0" applyNumberFormat="1" applyFont="1" applyBorder="1" applyAlignment="1" applyProtection="1">
      <alignment horizontal="right" vertical="center"/>
      <protection locked="0"/>
    </xf>
    <xf numFmtId="3" fontId="5" fillId="3" borderId="6" xfId="0" applyNumberFormat="1" applyFont="1" applyFill="1" applyBorder="1" applyAlignment="1" applyProtection="1">
      <alignment horizontal="right" vertical="center"/>
      <protection locked="0"/>
    </xf>
    <xf numFmtId="0" fontId="3" fillId="0" borderId="7" xfId="0" applyFont="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3" fontId="3" fillId="0" borderId="7" xfId="0" applyNumberFormat="1" applyFont="1" applyFill="1" applyBorder="1" applyAlignment="1" applyProtection="1">
      <alignment horizontal="right" vertical="center"/>
      <protection locked="0"/>
    </xf>
    <xf numFmtId="49" fontId="5" fillId="0" borderId="5" xfId="0" applyNumberFormat="1" applyFont="1" applyBorder="1" applyAlignment="1" applyProtection="1">
      <alignment horizontal="right" vertical="center"/>
      <protection locked="0"/>
    </xf>
    <xf numFmtId="49" fontId="7" fillId="0" borderId="5" xfId="0" applyNumberFormat="1" applyFont="1" applyBorder="1" applyAlignment="1" applyProtection="1">
      <alignment horizontal="left" vertical="center"/>
      <protection locked="0"/>
    </xf>
    <xf numFmtId="49" fontId="5" fillId="3" borderId="5" xfId="0" applyNumberFormat="1" applyFont="1" applyFill="1" applyBorder="1" applyAlignment="1" applyProtection="1">
      <alignment horizontal="right" vertical="center"/>
      <protection locked="0"/>
    </xf>
    <xf numFmtId="0" fontId="3" fillId="0" borderId="1" xfId="0" applyFont="1" applyBorder="1" applyAlignment="1" applyProtection="1">
      <alignment horizontal="left" wrapText="1"/>
      <protection locked="0"/>
    </xf>
    <xf numFmtId="0" fontId="18" fillId="0" borderId="1" xfId="0" applyFont="1" applyBorder="1" applyAlignment="1" applyProtection="1">
      <alignment horizontal="left" wrapText="1"/>
      <protection locked="0"/>
    </xf>
    <xf numFmtId="164" fontId="3" fillId="0" borderId="4" xfId="0" applyNumberFormat="1" applyFont="1" applyBorder="1" applyAlignment="1" applyProtection="1">
      <alignment horizontal="right" vertical="center"/>
      <protection locked="0"/>
    </xf>
  </cellXfs>
  <cellStyles count="2">
    <cellStyle name="Normal" xfId="0" builtinId="0"/>
    <cellStyle name="Standard 2" xfId="1" xr:uid="{568A285D-58C4-474B-967B-4AD38D8B0E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CECONOMY">
  <a:themeElements>
    <a:clrScheme name="CECONOMY">
      <a:dk1>
        <a:srgbClr val="000000"/>
      </a:dk1>
      <a:lt1>
        <a:sysClr val="window" lastClr="FFFFFF"/>
      </a:lt1>
      <a:dk2>
        <a:srgbClr val="00A470"/>
      </a:dk2>
      <a:lt2>
        <a:srgbClr val="56BAA2"/>
      </a:lt2>
      <a:accent1>
        <a:srgbClr val="85BE57"/>
      </a:accent1>
      <a:accent2>
        <a:srgbClr val="1C9BD8"/>
      </a:accent2>
      <a:accent3>
        <a:srgbClr val="77C2D6"/>
      </a:accent3>
      <a:accent4>
        <a:srgbClr val="03719F"/>
      </a:accent4>
      <a:accent5>
        <a:srgbClr val="E30614"/>
      </a:accent5>
      <a:accent6>
        <a:srgbClr val="EC654A"/>
      </a:accent6>
      <a:hlink>
        <a:srgbClr val="C80D5D"/>
      </a:hlink>
      <a:folHlink>
        <a:srgbClr val="FF000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5002-EBA9-4489-B78A-4995762EA71B}">
  <dimension ref="A1:A3"/>
  <sheetViews>
    <sheetView showGridLines="0" zoomScale="130" zoomScaleNormal="130" workbookViewId="0"/>
  </sheetViews>
  <sheetFormatPr defaultColWidth="11.42578125" defaultRowHeight="15" x14ac:dyDescent="0.25"/>
  <cols>
    <col min="1" max="1" width="70.140625" customWidth="1"/>
  </cols>
  <sheetData>
    <row r="1" spans="1:1" ht="216.75" x14ac:dyDescent="0.25">
      <c r="A1" s="60" t="s">
        <v>111</v>
      </c>
    </row>
    <row r="3" spans="1:1" x14ac:dyDescent="0.25">
      <c r="A3" s="61"/>
    </row>
  </sheetData>
  <pageMargins left="0.7" right="0.7" top="0.78740157499999996" bottom="0.78740157499999996"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81EE-0E82-4A56-B0CD-B38B40638A7C}">
  <sheetPr codeName="Tabelle1"/>
  <dimension ref="B3:K29"/>
  <sheetViews>
    <sheetView showGridLines="0" workbookViewId="0"/>
  </sheetViews>
  <sheetFormatPr defaultColWidth="11.5703125" defaultRowHeight="14.25" x14ac:dyDescent="0.2"/>
  <cols>
    <col min="1" max="1" width="11.5703125" style="1"/>
    <col min="2" max="2" width="76.42578125" style="1" customWidth="1"/>
    <col min="3" max="3" width="13.28515625" style="1" bestFit="1" customWidth="1"/>
    <col min="4" max="4" width="1.85546875" style="1" customWidth="1"/>
    <col min="5" max="16384" width="11.5703125" style="1"/>
  </cols>
  <sheetData>
    <row r="3" spans="2:11" ht="15" thickBot="1" x14ac:dyDescent="0.25">
      <c r="B3" s="2"/>
      <c r="C3" s="3"/>
      <c r="D3" s="3"/>
      <c r="E3" s="4"/>
    </row>
    <row r="4" spans="2:11" ht="28.9" customHeight="1" x14ac:dyDescent="0.2">
      <c r="B4" s="77" t="s">
        <v>112</v>
      </c>
      <c r="C4" s="77"/>
      <c r="D4" s="77"/>
      <c r="E4" s="77"/>
    </row>
    <row r="5" spans="2:11" ht="22.15" customHeight="1" thickBot="1" x14ac:dyDescent="0.25">
      <c r="B5" s="8" t="s">
        <v>16</v>
      </c>
      <c r="C5" s="3" t="s">
        <v>0</v>
      </c>
      <c r="D5" s="3"/>
      <c r="E5" s="6" t="s">
        <v>115</v>
      </c>
    </row>
    <row r="6" spans="2:11" ht="18.600000000000001" customHeight="1" x14ac:dyDescent="0.2">
      <c r="B6" s="25" t="s">
        <v>1</v>
      </c>
      <c r="C6" s="26">
        <v>22241.599999999999</v>
      </c>
      <c r="D6" s="79"/>
      <c r="E6" s="27">
        <v>22442.046999999999</v>
      </c>
      <c r="G6" s="13"/>
      <c r="H6" s="13"/>
      <c r="J6" s="13"/>
      <c r="K6" s="13"/>
    </row>
    <row r="7" spans="2:11" ht="18.600000000000001" customHeight="1" thickBot="1" x14ac:dyDescent="0.25">
      <c r="B7" s="28" t="s">
        <v>2</v>
      </c>
      <c r="C7" s="29">
        <v>-18303.208999999999</v>
      </c>
      <c r="D7" s="29"/>
      <c r="E7" s="30">
        <v>-18480.987000000001</v>
      </c>
      <c r="G7" s="13"/>
      <c r="H7" s="13"/>
      <c r="J7" s="13"/>
      <c r="K7" s="13"/>
    </row>
    <row r="8" spans="2:11" ht="18.600000000000001" customHeight="1" thickBot="1" x14ac:dyDescent="0.25">
      <c r="B8" s="16" t="s">
        <v>3</v>
      </c>
      <c r="C8" s="17">
        <f>+C6+C7</f>
        <v>3938.3909999999996</v>
      </c>
      <c r="D8" s="17"/>
      <c r="E8" s="18">
        <f>+E6+E7</f>
        <v>3961.0599999999977</v>
      </c>
      <c r="G8" s="13"/>
      <c r="H8" s="13"/>
      <c r="J8" s="13"/>
      <c r="K8" s="13"/>
    </row>
    <row r="9" spans="2:11" ht="18.600000000000001" customHeight="1" x14ac:dyDescent="0.2">
      <c r="B9" s="31" t="s">
        <v>4</v>
      </c>
      <c r="C9" s="19">
        <v>251.821</v>
      </c>
      <c r="D9" s="19"/>
      <c r="E9" s="20">
        <v>219.64400000000001</v>
      </c>
      <c r="G9" s="13"/>
      <c r="H9" s="13"/>
      <c r="J9" s="13"/>
      <c r="K9" s="13"/>
    </row>
    <row r="10" spans="2:11" ht="18.600000000000001" customHeight="1" x14ac:dyDescent="0.2">
      <c r="B10" s="32" t="s">
        <v>5</v>
      </c>
      <c r="C10" s="21">
        <v>-3341.2550000000001</v>
      </c>
      <c r="D10" s="21"/>
      <c r="E10" s="22">
        <v>-3284.1990000000001</v>
      </c>
      <c r="G10" s="13"/>
      <c r="H10" s="13"/>
      <c r="J10" s="13"/>
      <c r="K10" s="13"/>
    </row>
    <row r="11" spans="2:11" ht="18.600000000000001" customHeight="1" x14ac:dyDescent="0.2">
      <c r="B11" s="32" t="s">
        <v>6</v>
      </c>
      <c r="C11" s="21">
        <v>-646.67200000000003</v>
      </c>
      <c r="D11" s="21"/>
      <c r="E11" s="22">
        <v>-646.53599999999994</v>
      </c>
      <c r="G11" s="13"/>
      <c r="H11" s="13"/>
      <c r="J11" s="13"/>
      <c r="K11" s="13"/>
    </row>
    <row r="12" spans="2:11" ht="18.600000000000001" customHeight="1" x14ac:dyDescent="0.2">
      <c r="B12" s="33" t="s">
        <v>7</v>
      </c>
      <c r="C12" s="23">
        <v>-76.241</v>
      </c>
      <c r="D12" s="23"/>
      <c r="E12" s="24">
        <v>-9.0589999999999993</v>
      </c>
      <c r="G12" s="13"/>
      <c r="H12" s="13"/>
      <c r="J12" s="13"/>
      <c r="K12" s="13"/>
    </row>
    <row r="13" spans="2:11" ht="18.600000000000001" customHeight="1" x14ac:dyDescent="0.2">
      <c r="B13" s="32" t="s">
        <v>8</v>
      </c>
      <c r="C13" s="21">
        <v>-131.94999999999999</v>
      </c>
      <c r="D13" s="21"/>
      <c r="E13" s="22">
        <v>22.962</v>
      </c>
      <c r="G13" s="13"/>
      <c r="H13" s="13"/>
      <c r="J13" s="13"/>
      <c r="K13" s="13"/>
    </row>
    <row r="14" spans="2:11" ht="18.600000000000001" customHeight="1" thickBot="1" x14ac:dyDescent="0.25">
      <c r="B14" s="31" t="s">
        <v>9</v>
      </c>
      <c r="C14" s="19">
        <v>-15.587</v>
      </c>
      <c r="D14" s="19"/>
      <c r="E14" s="20">
        <v>-10.063000000000001</v>
      </c>
      <c r="G14" s="13"/>
      <c r="H14" s="13"/>
      <c r="J14" s="13"/>
      <c r="K14" s="13"/>
    </row>
    <row r="15" spans="2:11" ht="18.600000000000001" customHeight="1" thickBot="1" x14ac:dyDescent="0.25">
      <c r="B15" s="16" t="s">
        <v>17</v>
      </c>
      <c r="C15" s="17">
        <f>+SUM(C8:C14)</f>
        <v>-21.493000000000588</v>
      </c>
      <c r="D15" s="17"/>
      <c r="E15" s="18">
        <f>+SUM(E8:E14)</f>
        <v>253.80899999999792</v>
      </c>
      <c r="G15" s="13"/>
      <c r="H15" s="13"/>
      <c r="J15" s="13"/>
      <c r="K15" s="13"/>
    </row>
    <row r="16" spans="2:11" ht="18.600000000000001" customHeight="1" x14ac:dyDescent="0.2">
      <c r="B16" s="32" t="s">
        <v>10</v>
      </c>
      <c r="C16" s="21">
        <v>0.46899999999999997</v>
      </c>
      <c r="D16" s="21"/>
      <c r="E16" s="22">
        <v>15.324</v>
      </c>
      <c r="G16" s="13"/>
      <c r="H16" s="13"/>
      <c r="J16" s="13"/>
      <c r="K16" s="13"/>
    </row>
    <row r="17" spans="2:11" ht="18.600000000000001" customHeight="1" x14ac:dyDescent="0.2">
      <c r="B17" s="32" t="s">
        <v>11</v>
      </c>
      <c r="C17" s="21">
        <v>64.174000000000007</v>
      </c>
      <c r="D17" s="21"/>
      <c r="E17" s="22">
        <v>70.078000000000003</v>
      </c>
      <c r="G17" s="13"/>
      <c r="H17" s="13"/>
      <c r="J17" s="13"/>
      <c r="K17" s="13"/>
    </row>
    <row r="18" spans="2:11" ht="18.600000000000001" customHeight="1" x14ac:dyDescent="0.2">
      <c r="B18" s="32" t="s">
        <v>12</v>
      </c>
      <c r="C18" s="21">
        <v>-165.09200000000001</v>
      </c>
      <c r="D18" s="49">
        <v>1</v>
      </c>
      <c r="E18" s="22">
        <v>-247.45</v>
      </c>
      <c r="G18" s="13"/>
      <c r="H18" s="13"/>
      <c r="J18" s="13"/>
      <c r="K18" s="13"/>
    </row>
    <row r="19" spans="2:11" ht="18.600000000000001" customHeight="1" thickBot="1" x14ac:dyDescent="0.25">
      <c r="B19" s="32" t="s">
        <v>127</v>
      </c>
      <c r="C19" s="21">
        <v>79.594999999999999</v>
      </c>
      <c r="D19" s="49">
        <v>1</v>
      </c>
      <c r="E19" s="22">
        <v>-3.64</v>
      </c>
      <c r="G19" s="13"/>
      <c r="H19" s="13"/>
      <c r="J19" s="13"/>
      <c r="K19" s="13"/>
    </row>
    <row r="20" spans="2:11" ht="18.600000000000001" customHeight="1" thickBot="1" x14ac:dyDescent="0.25">
      <c r="B20" s="16" t="s">
        <v>13</v>
      </c>
      <c r="C20" s="17">
        <f>+SUM(C16:C19)</f>
        <v>-20.854000000000013</v>
      </c>
      <c r="D20" s="17"/>
      <c r="E20" s="18">
        <f>+SUM(E16:E19)</f>
        <v>-165.68799999999999</v>
      </c>
      <c r="G20" s="13"/>
      <c r="H20" s="13"/>
      <c r="J20" s="13"/>
      <c r="K20" s="13"/>
    </row>
    <row r="21" spans="2:11" ht="18.600000000000001" customHeight="1" thickBot="1" x14ac:dyDescent="0.25">
      <c r="B21" s="16" t="s">
        <v>18</v>
      </c>
      <c r="C21" s="17">
        <f>+C15+C20</f>
        <v>-42.347000000000605</v>
      </c>
      <c r="D21" s="17"/>
      <c r="E21" s="18">
        <f>+E15+E20</f>
        <v>88.120999999997935</v>
      </c>
      <c r="G21" s="13"/>
      <c r="H21" s="13"/>
      <c r="J21" s="13"/>
      <c r="K21" s="13"/>
    </row>
    <row r="22" spans="2:11" ht="18.600000000000001" customHeight="1" thickBot="1" x14ac:dyDescent="0.25">
      <c r="B22" s="31" t="s">
        <v>14</v>
      </c>
      <c r="C22" s="19">
        <v>5.3449999999999998</v>
      </c>
      <c r="D22" s="19"/>
      <c r="E22" s="20">
        <v>-11.304</v>
      </c>
      <c r="G22" s="13"/>
      <c r="H22" s="13"/>
      <c r="J22" s="13"/>
      <c r="K22" s="13"/>
    </row>
    <row r="23" spans="2:11" ht="18.600000000000001" customHeight="1" thickBot="1" x14ac:dyDescent="0.25">
      <c r="B23" s="16" t="s">
        <v>15</v>
      </c>
      <c r="C23" s="17">
        <f>+C21+C22</f>
        <v>-37.002000000000606</v>
      </c>
      <c r="D23" s="17"/>
      <c r="E23" s="18">
        <f>+E21+E22</f>
        <v>76.816999999997932</v>
      </c>
      <c r="G23" s="13"/>
      <c r="H23" s="13"/>
      <c r="J23" s="13"/>
      <c r="K23" s="13"/>
    </row>
    <row r="24" spans="2:11" ht="18.600000000000001" customHeight="1" x14ac:dyDescent="0.2">
      <c r="B24" s="34" t="s">
        <v>19</v>
      </c>
      <c r="C24" s="19">
        <v>1.7430000000000001</v>
      </c>
      <c r="D24" s="19"/>
      <c r="E24" s="20">
        <v>0.6</v>
      </c>
      <c r="J24" s="13"/>
      <c r="K24" s="13"/>
    </row>
    <row r="25" spans="2:11" ht="18.600000000000001" customHeight="1" thickBot="1" x14ac:dyDescent="0.25">
      <c r="B25" s="35" t="s">
        <v>20</v>
      </c>
      <c r="C25" s="21">
        <f>+C23-C24</f>
        <v>-38.745000000000609</v>
      </c>
      <c r="D25" s="21"/>
      <c r="E25" s="22">
        <f>+E23-E24</f>
        <v>76.216999999997938</v>
      </c>
      <c r="J25" s="13"/>
      <c r="K25" s="13"/>
    </row>
    <row r="26" spans="2:11" ht="18.600000000000001" customHeight="1" thickBot="1" x14ac:dyDescent="0.25">
      <c r="B26" s="5" t="s">
        <v>113</v>
      </c>
      <c r="C26" s="36">
        <f>+C25/485.221084</f>
        <v>-7.9850198760119437E-2</v>
      </c>
      <c r="D26" s="36"/>
      <c r="E26" s="37">
        <f>+E25/485.221084</f>
        <v>0.15707685117821041</v>
      </c>
    </row>
    <row r="27" spans="2:11" ht="18.600000000000001" customHeight="1" thickBot="1" x14ac:dyDescent="0.25">
      <c r="B27" s="5" t="s">
        <v>114</v>
      </c>
      <c r="C27" s="36">
        <f>+C25/485.221084</f>
        <v>-7.9850198760119437E-2</v>
      </c>
      <c r="D27" s="36"/>
      <c r="E27" s="37">
        <f>+E25/485.221084</f>
        <v>0.15707685117821041</v>
      </c>
    </row>
    <row r="28" spans="2:11" ht="24" customHeight="1" x14ac:dyDescent="0.2">
      <c r="B28" s="7"/>
      <c r="C28" s="7"/>
      <c r="D28" s="7"/>
      <c r="E28" s="7"/>
    </row>
    <row r="29" spans="2:11" ht="43.5" x14ac:dyDescent="0.2">
      <c r="B29" s="15" t="s">
        <v>125</v>
      </c>
    </row>
  </sheetData>
  <mergeCells count="1">
    <mergeCell ref="B4:E4"/>
  </mergeCells>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D7E57-5156-4AC4-89BE-335C4FC5E6BA}">
  <dimension ref="B3:J55"/>
  <sheetViews>
    <sheetView showGridLines="0" workbookViewId="0">
      <selection activeCell="B45" sqref="B45"/>
    </sheetView>
  </sheetViews>
  <sheetFormatPr defaultColWidth="11.42578125" defaultRowHeight="15" x14ac:dyDescent="0.25"/>
  <cols>
    <col min="2" max="2" width="91.28515625" customWidth="1"/>
    <col min="3" max="3" width="11.140625" customWidth="1"/>
    <col min="4" max="4" width="1.42578125" customWidth="1"/>
  </cols>
  <sheetData>
    <row r="3" spans="2:10" ht="15.75" thickBot="1" x14ac:dyDescent="0.3"/>
    <row r="4" spans="2:10" ht="28.9" customHeight="1" x14ac:dyDescent="0.25">
      <c r="B4" s="77" t="s">
        <v>116</v>
      </c>
      <c r="C4" s="77"/>
      <c r="D4" s="77"/>
      <c r="E4" s="77"/>
    </row>
    <row r="5" spans="2:10" ht="22.9" customHeight="1" thickBot="1" x14ac:dyDescent="0.3">
      <c r="B5" s="8" t="s">
        <v>16</v>
      </c>
      <c r="C5" s="3" t="s">
        <v>0</v>
      </c>
      <c r="D5" s="3"/>
      <c r="E5" s="6" t="s">
        <v>115</v>
      </c>
    </row>
    <row r="6" spans="2:10" ht="18.600000000000001" customHeight="1" x14ac:dyDescent="0.25">
      <c r="B6" s="46" t="s">
        <v>55</v>
      </c>
      <c r="C6" s="47">
        <v>-21.492999999999999</v>
      </c>
      <c r="D6" s="48"/>
      <c r="E6" s="20">
        <v>253.809</v>
      </c>
      <c r="G6" s="12"/>
      <c r="H6" s="12"/>
      <c r="I6" s="12"/>
      <c r="J6" s="12"/>
    </row>
    <row r="7" spans="2:10" ht="60.6" customHeight="1" x14ac:dyDescent="0.25">
      <c r="B7" s="35" t="s">
        <v>56</v>
      </c>
      <c r="C7" s="21">
        <v>834.89400000000001</v>
      </c>
      <c r="D7" s="49"/>
      <c r="E7" s="22">
        <v>661.78499999999997</v>
      </c>
      <c r="G7" s="12"/>
      <c r="H7" s="12"/>
      <c r="I7" s="12"/>
      <c r="J7" s="12"/>
    </row>
    <row r="8" spans="2:10" ht="18.600000000000001" customHeight="1" x14ac:dyDescent="0.25">
      <c r="B8" s="31" t="s">
        <v>57</v>
      </c>
      <c r="C8" s="19">
        <v>-17.218</v>
      </c>
      <c r="D8" s="50"/>
      <c r="E8" s="20">
        <v>-21.012</v>
      </c>
      <c r="G8" s="12"/>
      <c r="H8" s="12"/>
      <c r="I8" s="12"/>
      <c r="J8" s="12"/>
    </row>
    <row r="9" spans="2:10" ht="18.600000000000001" customHeight="1" x14ac:dyDescent="0.25">
      <c r="B9" s="31" t="s">
        <v>83</v>
      </c>
      <c r="C9" s="19">
        <v>332.02300000000002</v>
      </c>
      <c r="D9" s="50"/>
      <c r="E9" s="20">
        <v>190.28</v>
      </c>
      <c r="G9" s="12"/>
      <c r="H9" s="12"/>
      <c r="I9" s="12"/>
      <c r="J9" s="12"/>
    </row>
    <row r="10" spans="2:10" ht="18.600000000000001" customHeight="1" x14ac:dyDescent="0.25">
      <c r="B10" s="32" t="s">
        <v>58</v>
      </c>
      <c r="C10" s="21">
        <v>-108.80500000000001</v>
      </c>
      <c r="D10" s="50"/>
      <c r="E10" s="22">
        <v>-28.21</v>
      </c>
      <c r="G10" s="12"/>
      <c r="H10" s="12"/>
      <c r="I10" s="12"/>
      <c r="J10" s="12"/>
    </row>
    <row r="11" spans="2:10" ht="18.600000000000001" customHeight="1" x14ac:dyDescent="0.25">
      <c r="B11" s="32" t="s">
        <v>59</v>
      </c>
      <c r="C11" s="21">
        <v>2.198</v>
      </c>
      <c r="D11" s="49"/>
      <c r="E11" s="22">
        <v>1.734</v>
      </c>
      <c r="G11" s="12"/>
      <c r="H11" s="12"/>
      <c r="I11" s="12"/>
      <c r="J11" s="12"/>
    </row>
    <row r="12" spans="2:10" ht="18.600000000000001" customHeight="1" x14ac:dyDescent="0.25">
      <c r="B12" s="33" t="s">
        <v>21</v>
      </c>
      <c r="C12" s="23">
        <v>42.414000000000001</v>
      </c>
      <c r="D12" s="50"/>
      <c r="E12" s="24">
        <v>-163.46700000000001</v>
      </c>
      <c r="G12" s="12"/>
      <c r="H12" s="12"/>
      <c r="I12" s="12"/>
      <c r="J12" s="12"/>
    </row>
    <row r="13" spans="2:10" ht="18.600000000000001" customHeight="1" thickBot="1" x14ac:dyDescent="0.3">
      <c r="B13" s="32" t="s">
        <v>60</v>
      </c>
      <c r="C13" s="21">
        <v>-59.945</v>
      </c>
      <c r="D13" s="51"/>
      <c r="E13" s="22">
        <v>-56.938000000000002</v>
      </c>
      <c r="G13" s="12"/>
      <c r="H13" s="12"/>
      <c r="I13" s="12"/>
      <c r="J13" s="12"/>
    </row>
    <row r="14" spans="2:10" ht="18.600000000000001" customHeight="1" thickBot="1" x14ac:dyDescent="0.3">
      <c r="B14" s="16" t="s">
        <v>61</v>
      </c>
      <c r="C14" s="17">
        <f>+SUM(C6:C13)</f>
        <v>1004.0680000000001</v>
      </c>
      <c r="D14" s="52"/>
      <c r="E14" s="18">
        <f>+SUM(E6:E13)</f>
        <v>837.98099999999977</v>
      </c>
      <c r="F14" s="1"/>
      <c r="G14" s="12"/>
      <c r="H14" s="12"/>
      <c r="I14" s="12"/>
      <c r="J14" s="12"/>
    </row>
    <row r="15" spans="2:10" ht="18.600000000000001" customHeight="1" x14ac:dyDescent="0.25">
      <c r="B15" s="46" t="s">
        <v>62</v>
      </c>
      <c r="C15" s="21">
        <v>-176.24700000000001</v>
      </c>
      <c r="D15" s="49"/>
      <c r="E15" s="22">
        <v>-192.66499999999999</v>
      </c>
      <c r="G15" s="12"/>
      <c r="H15" s="12"/>
      <c r="I15" s="12"/>
      <c r="J15" s="12"/>
    </row>
    <row r="16" spans="2:10" ht="18.600000000000001" customHeight="1" x14ac:dyDescent="0.25">
      <c r="B16" s="32" t="s">
        <v>63</v>
      </c>
      <c r="C16" s="21">
        <v>-81.302999999999997</v>
      </c>
      <c r="D16" s="49"/>
      <c r="E16" s="22">
        <v>-58.621000000000002</v>
      </c>
      <c r="G16" s="12"/>
      <c r="H16" s="12"/>
      <c r="I16" s="12"/>
      <c r="J16" s="12"/>
    </row>
    <row r="17" spans="2:10" ht="18.600000000000001" customHeight="1" x14ac:dyDescent="0.25">
      <c r="B17" s="32" t="s">
        <v>64</v>
      </c>
      <c r="C17" s="21">
        <v>-56.569000000000003</v>
      </c>
      <c r="D17" s="49"/>
      <c r="E17" s="22">
        <v>-0.72899999999999998</v>
      </c>
      <c r="G17" s="12"/>
      <c r="H17" s="12"/>
      <c r="I17" s="12"/>
      <c r="J17" s="12"/>
    </row>
    <row r="18" spans="2:10" ht="18.600000000000001" customHeight="1" x14ac:dyDescent="0.25">
      <c r="B18" s="32" t="s">
        <v>65</v>
      </c>
      <c r="C18" s="21">
        <v>29.234999999999999</v>
      </c>
      <c r="D18" s="49"/>
      <c r="E18" s="22">
        <v>20.265999999999998</v>
      </c>
      <c r="G18" s="12"/>
      <c r="H18" s="12"/>
      <c r="I18" s="12"/>
      <c r="J18" s="12"/>
    </row>
    <row r="19" spans="2:10" ht="18.600000000000001" customHeight="1" x14ac:dyDescent="0.25">
      <c r="B19" s="32" t="s">
        <v>66</v>
      </c>
      <c r="C19" s="21">
        <v>48.247</v>
      </c>
      <c r="D19" s="49"/>
      <c r="E19" s="22">
        <v>51.832999999999998</v>
      </c>
      <c r="G19" s="12"/>
      <c r="H19" s="12"/>
      <c r="I19" s="12"/>
      <c r="J19" s="12"/>
    </row>
    <row r="20" spans="2:10" ht="18.600000000000001" customHeight="1" thickBot="1" x14ac:dyDescent="0.3">
      <c r="B20" s="32" t="s">
        <v>67</v>
      </c>
      <c r="C20" s="21">
        <v>0.60399999999999998</v>
      </c>
      <c r="D20" s="51"/>
      <c r="E20" s="22">
        <v>18.248999999999999</v>
      </c>
      <c r="G20" s="12"/>
      <c r="H20" s="12"/>
      <c r="I20" s="12"/>
      <c r="J20" s="12"/>
    </row>
    <row r="21" spans="2:10" ht="18.600000000000001" customHeight="1" thickBot="1" x14ac:dyDescent="0.3">
      <c r="B21" s="16" t="s">
        <v>68</v>
      </c>
      <c r="C21" s="17">
        <f>+SUM(C15:C20)</f>
        <v>-236.03299999999999</v>
      </c>
      <c r="D21" s="52"/>
      <c r="E21" s="18">
        <f>+SUM(E15:E20)</f>
        <v>-161.66700000000003</v>
      </c>
      <c r="F21" s="1"/>
      <c r="G21" s="12"/>
      <c r="H21" s="12"/>
      <c r="I21" s="12"/>
      <c r="J21" s="12"/>
    </row>
    <row r="22" spans="2:10" ht="18.600000000000001" customHeight="1" x14ac:dyDescent="0.25">
      <c r="B22" s="46" t="s">
        <v>84</v>
      </c>
      <c r="C22" s="21">
        <v>-3.306</v>
      </c>
      <c r="D22" s="49"/>
      <c r="E22" s="22">
        <v>-5.1660000000000004</v>
      </c>
      <c r="G22" s="12"/>
      <c r="H22" s="12"/>
      <c r="I22" s="12"/>
      <c r="J22" s="12"/>
    </row>
    <row r="23" spans="2:10" ht="18.600000000000001" customHeight="1" x14ac:dyDescent="0.25">
      <c r="B23" s="62" t="s">
        <v>69</v>
      </c>
      <c r="C23" s="74" t="s">
        <v>120</v>
      </c>
      <c r="D23" s="75"/>
      <c r="E23" s="76" t="s">
        <v>120</v>
      </c>
      <c r="G23" s="12"/>
      <c r="H23" s="12"/>
      <c r="I23" s="12"/>
      <c r="J23" s="12"/>
    </row>
    <row r="24" spans="2:10" ht="18.600000000000001" customHeight="1" x14ac:dyDescent="0.25">
      <c r="B24" s="32" t="s">
        <v>85</v>
      </c>
      <c r="C24" s="21">
        <v>0</v>
      </c>
      <c r="D24" s="49"/>
      <c r="E24" s="22">
        <v>-4.2210000000000001</v>
      </c>
      <c r="G24" s="12"/>
      <c r="H24" s="12"/>
      <c r="I24" s="12"/>
      <c r="J24" s="12"/>
    </row>
    <row r="25" spans="2:10" ht="18.600000000000001" customHeight="1" x14ac:dyDescent="0.25">
      <c r="B25" s="32" t="s">
        <v>86</v>
      </c>
      <c r="C25" s="21">
        <v>-1.272</v>
      </c>
      <c r="D25" s="49"/>
      <c r="E25" s="22">
        <v>-1.5269999999999999</v>
      </c>
      <c r="G25" s="12"/>
      <c r="H25" s="12"/>
      <c r="I25" s="12"/>
      <c r="J25" s="12"/>
    </row>
    <row r="26" spans="2:10" ht="18.600000000000001" customHeight="1" x14ac:dyDescent="0.25">
      <c r="B26" s="32" t="s">
        <v>70</v>
      </c>
      <c r="C26" s="21">
        <v>247.5</v>
      </c>
      <c r="D26" s="49"/>
      <c r="E26" s="22">
        <v>846.5</v>
      </c>
      <c r="G26" s="12"/>
      <c r="H26" s="12"/>
      <c r="I26" s="12"/>
      <c r="J26" s="12"/>
    </row>
    <row r="27" spans="2:10" ht="18.600000000000001" customHeight="1" x14ac:dyDescent="0.25">
      <c r="B27" s="32" t="s">
        <v>71</v>
      </c>
      <c r="C27" s="21">
        <v>-489.40899999999999</v>
      </c>
      <c r="D27" s="49"/>
      <c r="E27" s="22">
        <v>-467.46699999999998</v>
      </c>
      <c r="G27" s="12"/>
      <c r="H27" s="12"/>
      <c r="I27" s="12"/>
      <c r="J27" s="12"/>
    </row>
    <row r="28" spans="2:10" ht="18.600000000000001" customHeight="1" x14ac:dyDescent="0.25">
      <c r="B28" s="32" t="s">
        <v>72</v>
      </c>
      <c r="C28" s="21">
        <v>-252.5</v>
      </c>
      <c r="D28" s="49"/>
      <c r="E28" s="22">
        <v>-762.61699999999996</v>
      </c>
      <c r="G28" s="12"/>
      <c r="H28" s="12"/>
      <c r="I28" s="12"/>
      <c r="J28" s="12"/>
    </row>
    <row r="29" spans="2:10" ht="18.600000000000001" customHeight="1" x14ac:dyDescent="0.25">
      <c r="B29" s="32" t="s">
        <v>73</v>
      </c>
      <c r="C29" s="21">
        <v>-2.512</v>
      </c>
      <c r="D29" s="49"/>
      <c r="E29" s="22">
        <v>29.077999999999999</v>
      </c>
      <c r="G29" s="12"/>
      <c r="H29" s="12"/>
      <c r="I29" s="12"/>
      <c r="J29" s="12"/>
    </row>
    <row r="30" spans="2:10" ht="18.600000000000001" customHeight="1" x14ac:dyDescent="0.25">
      <c r="B30" s="32" t="s">
        <v>74</v>
      </c>
      <c r="C30" s="21">
        <v>-138.44323800000001</v>
      </c>
      <c r="D30" s="49">
        <v>3</v>
      </c>
      <c r="E30" s="22">
        <v>-209.316</v>
      </c>
      <c r="G30" s="12"/>
      <c r="H30" s="12"/>
      <c r="I30" s="12"/>
      <c r="J30" s="12"/>
    </row>
    <row r="31" spans="2:10" ht="18.600000000000001" customHeight="1" thickBot="1" x14ac:dyDescent="0.3">
      <c r="B31" s="32" t="s">
        <v>75</v>
      </c>
      <c r="C31" s="21">
        <v>-8.9404090000000007</v>
      </c>
      <c r="D31" s="49">
        <v>3</v>
      </c>
      <c r="E31" s="22">
        <v>-10.006</v>
      </c>
      <c r="I31" s="12"/>
      <c r="J31" s="12"/>
    </row>
    <row r="32" spans="2:10" ht="18.600000000000001" customHeight="1" thickBot="1" x14ac:dyDescent="0.3">
      <c r="B32" s="16" t="s">
        <v>76</v>
      </c>
      <c r="C32" s="17">
        <f>+SUM(C24:C31)+C22</f>
        <v>-648.88264700000013</v>
      </c>
      <c r="D32" s="52"/>
      <c r="E32" s="18">
        <f>+SUM(E24:E31)+E22</f>
        <v>-584.74200000000008</v>
      </c>
      <c r="F32" s="1"/>
      <c r="I32" s="12"/>
      <c r="J32" s="12"/>
    </row>
    <row r="33" spans="2:10" ht="18.600000000000001" customHeight="1" thickBot="1" x14ac:dyDescent="0.3">
      <c r="B33" s="46" t="s">
        <v>77</v>
      </c>
      <c r="C33" s="21">
        <v>12.256</v>
      </c>
      <c r="D33" s="49"/>
      <c r="E33" s="22">
        <v>-12.914999999999999</v>
      </c>
      <c r="I33" s="12"/>
      <c r="J33" s="12"/>
    </row>
    <row r="34" spans="2:10" ht="18.600000000000001" customHeight="1" thickBot="1" x14ac:dyDescent="0.3">
      <c r="B34" s="16" t="s">
        <v>78</v>
      </c>
      <c r="C34" s="17">
        <f>+C14+C21+C32+C33</f>
        <v>131.40835299999995</v>
      </c>
      <c r="D34" s="52"/>
      <c r="E34" s="18">
        <f>+E14+E21+E32+E33</f>
        <v>78.65699999999967</v>
      </c>
      <c r="F34" s="1"/>
      <c r="I34" s="12"/>
      <c r="J34" s="12"/>
    </row>
    <row r="35" spans="2:10" ht="18.600000000000001" customHeight="1" thickBot="1" x14ac:dyDescent="0.3">
      <c r="B35" s="46" t="s">
        <v>79</v>
      </c>
      <c r="C35" s="21">
        <v>-51.137999999999998</v>
      </c>
      <c r="D35" s="49"/>
      <c r="E35" s="22">
        <v>-35.619999999999997</v>
      </c>
      <c r="I35" s="12"/>
      <c r="J35" s="12"/>
    </row>
    <row r="36" spans="2:10" ht="18.600000000000001" customHeight="1" thickBot="1" x14ac:dyDescent="0.3">
      <c r="B36" s="16" t="s">
        <v>80</v>
      </c>
      <c r="C36" s="17">
        <f>+C34+C35</f>
        <v>80.270352999999943</v>
      </c>
      <c r="D36" s="52"/>
      <c r="E36" s="18">
        <f>+E34+E35</f>
        <v>43.036999999999672</v>
      </c>
      <c r="F36" s="1"/>
      <c r="I36" s="12"/>
      <c r="J36" s="12"/>
    </row>
    <row r="37" spans="2:10" ht="18.600000000000001" customHeight="1" x14ac:dyDescent="0.25">
      <c r="B37" s="46" t="s">
        <v>81</v>
      </c>
      <c r="C37" s="21">
        <v>816.36</v>
      </c>
      <c r="D37" s="49"/>
      <c r="E37" s="22">
        <v>966.50699999999995</v>
      </c>
      <c r="I37" s="12"/>
      <c r="J37" s="12"/>
    </row>
    <row r="38" spans="2:10" ht="18.600000000000001" customHeight="1" thickBot="1" x14ac:dyDescent="0.3">
      <c r="B38" s="32" t="s">
        <v>82</v>
      </c>
      <c r="C38" s="21">
        <v>47.689</v>
      </c>
      <c r="D38" s="49"/>
      <c r="E38" s="22">
        <v>69.852999999999994</v>
      </c>
      <c r="I38" s="12"/>
      <c r="J38" s="12"/>
    </row>
    <row r="39" spans="2:10" ht="18.600000000000001" customHeight="1" thickBot="1" x14ac:dyDescent="0.3">
      <c r="B39" s="16" t="s">
        <v>87</v>
      </c>
      <c r="C39" s="17">
        <f>+C37-C38</f>
        <v>768.67100000000005</v>
      </c>
      <c r="D39" s="52"/>
      <c r="E39" s="18">
        <f>+E37-E38</f>
        <v>896.654</v>
      </c>
      <c r="F39" s="1"/>
      <c r="I39" s="12"/>
      <c r="J39" s="12"/>
    </row>
    <row r="40" spans="2:10" ht="18.600000000000001" customHeight="1" thickBot="1" x14ac:dyDescent="0.3">
      <c r="B40" s="16" t="s">
        <v>88</v>
      </c>
      <c r="C40" s="17">
        <v>896.65</v>
      </c>
      <c r="D40" s="52"/>
      <c r="E40" s="18">
        <v>1009.545</v>
      </c>
      <c r="I40" s="12"/>
      <c r="J40" s="12"/>
    </row>
    <row r="41" spans="2:10" ht="18.600000000000001" customHeight="1" x14ac:dyDescent="0.25"/>
    <row r="42" spans="2:10" ht="15" customHeight="1" x14ac:dyDescent="0.25">
      <c r="B42" s="14" t="s">
        <v>117</v>
      </c>
    </row>
    <row r="43" spans="2:10" ht="15" customHeight="1" x14ac:dyDescent="0.25">
      <c r="B43" s="14" t="s">
        <v>118</v>
      </c>
    </row>
    <row r="44" spans="2:10" ht="36" customHeight="1" x14ac:dyDescent="0.25">
      <c r="B44" s="15" t="s">
        <v>126</v>
      </c>
    </row>
    <row r="45" spans="2:10" ht="15" customHeight="1" x14ac:dyDescent="0.25">
      <c r="B45" s="14"/>
    </row>
    <row r="46" spans="2:10" ht="15" customHeight="1" x14ac:dyDescent="0.25">
      <c r="B46" s="14"/>
    </row>
    <row r="47" spans="2:10" ht="15" customHeight="1" x14ac:dyDescent="0.25">
      <c r="B47" s="14"/>
    </row>
    <row r="48" spans="2:10" ht="15" customHeight="1" x14ac:dyDescent="0.25">
      <c r="B48" s="14"/>
    </row>
    <row r="49" spans="2:2" ht="15" customHeight="1" x14ac:dyDescent="0.25">
      <c r="B49" s="14"/>
    </row>
    <row r="50" spans="2:2" ht="18.600000000000001" customHeight="1" x14ac:dyDescent="0.25"/>
    <row r="51" spans="2:2" ht="18.600000000000001" customHeight="1" x14ac:dyDescent="0.25"/>
    <row r="52" spans="2:2" ht="18.600000000000001" customHeight="1" x14ac:dyDescent="0.25"/>
    <row r="53" spans="2:2" ht="18.600000000000001" customHeight="1" x14ac:dyDescent="0.25"/>
    <row r="54" spans="2:2" ht="18.600000000000001" customHeight="1" x14ac:dyDescent="0.25"/>
    <row r="55" spans="2:2" ht="18.600000000000001" customHeight="1" x14ac:dyDescent="0.25"/>
  </sheetData>
  <mergeCells count="1">
    <mergeCell ref="B4:E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14C1F-4F96-4262-96DF-E49DE5EEE8F2}">
  <dimension ref="B3:J48"/>
  <sheetViews>
    <sheetView showGridLines="0" tabSelected="1" workbookViewId="0"/>
  </sheetViews>
  <sheetFormatPr defaultColWidth="11.42578125" defaultRowHeight="15" x14ac:dyDescent="0.25"/>
  <cols>
    <col min="2" max="2" width="52.7109375" customWidth="1"/>
  </cols>
  <sheetData>
    <row r="3" spans="2:10" ht="15.75" thickBot="1" x14ac:dyDescent="0.3"/>
    <row r="4" spans="2:10" ht="28.15" customHeight="1" x14ac:dyDescent="0.25">
      <c r="B4" s="77" t="s">
        <v>119</v>
      </c>
      <c r="C4" s="77"/>
      <c r="D4" s="77"/>
    </row>
    <row r="5" spans="2:10" ht="22.9" customHeight="1" thickBot="1" x14ac:dyDescent="0.3">
      <c r="B5" s="9" t="s">
        <v>16</v>
      </c>
      <c r="C5" s="10">
        <v>45199</v>
      </c>
      <c r="D5" s="11">
        <v>45565</v>
      </c>
    </row>
    <row r="6" spans="2:10" ht="18.600000000000001" customHeight="1" thickBot="1" x14ac:dyDescent="0.3">
      <c r="B6" s="16" t="s">
        <v>22</v>
      </c>
      <c r="C6" s="17">
        <f>+SUM(C7:C15)</f>
        <v>3659.85</v>
      </c>
      <c r="D6" s="18">
        <f>+SUM(D7:D15)</f>
        <v>3679.7970000000005</v>
      </c>
      <c r="E6" s="1"/>
      <c r="F6" s="12"/>
      <c r="I6" s="12"/>
      <c r="J6" s="12"/>
    </row>
    <row r="7" spans="2:10" ht="18.600000000000001" customHeight="1" x14ac:dyDescent="0.25">
      <c r="B7" s="38" t="s">
        <v>23</v>
      </c>
      <c r="C7" s="21">
        <v>523.52</v>
      </c>
      <c r="D7" s="39">
        <v>523.51800000000003</v>
      </c>
      <c r="I7" s="12"/>
      <c r="J7" s="12"/>
    </row>
    <row r="8" spans="2:10" ht="18.600000000000001" customHeight="1" x14ac:dyDescent="0.25">
      <c r="B8" s="38" t="s">
        <v>24</v>
      </c>
      <c r="C8" s="21">
        <v>165.34</v>
      </c>
      <c r="D8" s="40">
        <v>184.196</v>
      </c>
      <c r="I8" s="12"/>
      <c r="J8" s="12"/>
    </row>
    <row r="9" spans="2:10" ht="18.600000000000001" customHeight="1" x14ac:dyDescent="0.25">
      <c r="B9" s="38" t="s">
        <v>25</v>
      </c>
      <c r="C9" s="21">
        <v>541.16</v>
      </c>
      <c r="D9" s="40">
        <v>593.45000000000005</v>
      </c>
      <c r="I9" s="12"/>
      <c r="J9" s="12"/>
    </row>
    <row r="10" spans="2:10" ht="18.600000000000001" customHeight="1" x14ac:dyDescent="0.25">
      <c r="B10" s="38" t="s">
        <v>26</v>
      </c>
      <c r="C10" s="21">
        <v>1676.32</v>
      </c>
      <c r="D10" s="40">
        <v>1625.6510000000001</v>
      </c>
      <c r="I10" s="12"/>
      <c r="J10" s="12"/>
    </row>
    <row r="11" spans="2:10" ht="18.600000000000001" customHeight="1" x14ac:dyDescent="0.25">
      <c r="B11" s="38" t="s">
        <v>27</v>
      </c>
      <c r="C11" s="21">
        <v>122.52</v>
      </c>
      <c r="D11" s="40">
        <v>107.59399999999999</v>
      </c>
      <c r="I11" s="12"/>
      <c r="J11" s="12"/>
    </row>
    <row r="12" spans="2:10" ht="18.600000000000001" customHeight="1" x14ac:dyDescent="0.25">
      <c r="B12" s="38" t="s">
        <v>28</v>
      </c>
      <c r="C12" s="21">
        <v>257.41000000000003</v>
      </c>
      <c r="D12" s="40">
        <v>274.8</v>
      </c>
      <c r="I12" s="12"/>
      <c r="J12" s="12"/>
    </row>
    <row r="13" spans="2:10" ht="18.600000000000001" customHeight="1" x14ac:dyDescent="0.25">
      <c r="B13" s="38" t="s">
        <v>29</v>
      </c>
      <c r="C13" s="21">
        <v>2.17</v>
      </c>
      <c r="D13" s="40">
        <v>2.4470000000000001</v>
      </c>
      <c r="I13" s="12"/>
      <c r="J13" s="12"/>
    </row>
    <row r="14" spans="2:10" ht="18.600000000000001" customHeight="1" x14ac:dyDescent="0.25">
      <c r="B14" s="38" t="s">
        <v>30</v>
      </c>
      <c r="C14" s="23">
        <v>2.96</v>
      </c>
      <c r="D14" s="41">
        <v>11.669</v>
      </c>
      <c r="I14" s="12"/>
      <c r="J14" s="12"/>
    </row>
    <row r="15" spans="2:10" ht="18.600000000000001" customHeight="1" thickBot="1" x14ac:dyDescent="0.3">
      <c r="B15" s="38" t="s">
        <v>31</v>
      </c>
      <c r="C15" s="23">
        <v>368.45</v>
      </c>
      <c r="D15" s="41">
        <v>356.47199999999998</v>
      </c>
      <c r="I15" s="12"/>
      <c r="J15" s="12"/>
    </row>
    <row r="16" spans="2:10" ht="18.600000000000001" customHeight="1" thickBot="1" x14ac:dyDescent="0.3">
      <c r="B16" s="16" t="s">
        <v>32</v>
      </c>
      <c r="C16" s="17">
        <f>+SUM(C17:C23)</f>
        <v>5975.3099999999995</v>
      </c>
      <c r="D16" s="18">
        <f>+SUM(D17:D23)</f>
        <v>6454.7709999999997</v>
      </c>
      <c r="E16" s="1"/>
      <c r="I16" s="12"/>
      <c r="J16" s="12"/>
    </row>
    <row r="17" spans="2:10" ht="18.600000000000001" customHeight="1" x14ac:dyDescent="0.25">
      <c r="B17" s="38" t="s">
        <v>33</v>
      </c>
      <c r="C17" s="19">
        <v>2918.08</v>
      </c>
      <c r="D17" s="39">
        <v>3114.0819999999999</v>
      </c>
      <c r="F17" s="12"/>
      <c r="I17" s="12"/>
      <c r="J17" s="12"/>
    </row>
    <row r="18" spans="2:10" ht="18.600000000000001" customHeight="1" x14ac:dyDescent="0.25">
      <c r="B18" s="42" t="s">
        <v>34</v>
      </c>
      <c r="C18" s="21">
        <v>490.2</v>
      </c>
      <c r="D18" s="40">
        <v>560.20600000000002</v>
      </c>
      <c r="F18" s="12"/>
      <c r="I18" s="12"/>
      <c r="J18" s="12"/>
    </row>
    <row r="19" spans="2:10" ht="18.600000000000001" customHeight="1" x14ac:dyDescent="0.25">
      <c r="B19" s="38" t="s">
        <v>35</v>
      </c>
      <c r="C19" s="21">
        <v>1207.3</v>
      </c>
      <c r="D19" s="40">
        <v>1292.3520000000001</v>
      </c>
      <c r="F19" s="12"/>
      <c r="I19" s="12"/>
      <c r="J19" s="12"/>
    </row>
    <row r="20" spans="2:10" ht="18.600000000000001" customHeight="1" x14ac:dyDescent="0.25">
      <c r="B20" s="38" t="s">
        <v>29</v>
      </c>
      <c r="C20" s="21">
        <v>123.03</v>
      </c>
      <c r="D20" s="40">
        <v>139.785</v>
      </c>
      <c r="F20" s="12"/>
      <c r="I20" s="12"/>
      <c r="J20" s="12"/>
    </row>
    <row r="21" spans="2:10" ht="18.600000000000001" customHeight="1" x14ac:dyDescent="0.25">
      <c r="B21" s="38" t="s">
        <v>30</v>
      </c>
      <c r="C21" s="21">
        <v>163.35</v>
      </c>
      <c r="D21" s="40">
        <v>180.691</v>
      </c>
      <c r="F21" s="12"/>
      <c r="I21" s="12"/>
      <c r="J21" s="12"/>
    </row>
    <row r="22" spans="2:10" ht="18.600000000000001" customHeight="1" x14ac:dyDescent="0.25">
      <c r="B22" s="38" t="s">
        <v>36</v>
      </c>
      <c r="C22" s="21">
        <v>176.7</v>
      </c>
      <c r="D22" s="40">
        <v>158.11000000000001</v>
      </c>
      <c r="I22" s="12"/>
      <c r="J22" s="12"/>
    </row>
    <row r="23" spans="2:10" ht="18.600000000000001" customHeight="1" thickBot="1" x14ac:dyDescent="0.3">
      <c r="B23" s="38" t="s">
        <v>37</v>
      </c>
      <c r="C23" s="23">
        <v>896.65</v>
      </c>
      <c r="D23" s="43">
        <v>1009.545</v>
      </c>
      <c r="I23" s="12"/>
      <c r="J23" s="12"/>
    </row>
    <row r="24" spans="2:10" ht="18.600000000000001" customHeight="1" thickBot="1" x14ac:dyDescent="0.3">
      <c r="B24" s="44"/>
      <c r="C24" s="17">
        <f>+C6+C16</f>
        <v>9635.16</v>
      </c>
      <c r="D24" s="45">
        <f>+D6+D16</f>
        <v>10134.567999999999</v>
      </c>
      <c r="E24" s="1"/>
      <c r="I24" s="12"/>
      <c r="J24" s="12"/>
    </row>
    <row r="25" spans="2:10" ht="19.149999999999999" customHeight="1" x14ac:dyDescent="0.25"/>
    <row r="26" spans="2:10" ht="19.149999999999999" customHeight="1" thickBot="1" x14ac:dyDescent="0.3"/>
    <row r="27" spans="2:10" ht="28.15" customHeight="1" x14ac:dyDescent="0.25">
      <c r="B27" s="77" t="s">
        <v>38</v>
      </c>
      <c r="C27" s="77"/>
      <c r="D27" s="77"/>
    </row>
    <row r="28" spans="2:10" ht="19.149999999999999" customHeight="1" thickBot="1" x14ac:dyDescent="0.3">
      <c r="B28" s="9" t="s">
        <v>16</v>
      </c>
      <c r="C28" s="10">
        <v>45199</v>
      </c>
      <c r="D28" s="11">
        <v>45565</v>
      </c>
    </row>
    <row r="29" spans="2:10" ht="18.600000000000001" customHeight="1" thickBot="1" x14ac:dyDescent="0.3">
      <c r="B29" s="16" t="s">
        <v>39</v>
      </c>
      <c r="C29" s="17">
        <f>+SUM(C30:C33)</f>
        <v>465.38000000000011</v>
      </c>
      <c r="D29" s="18">
        <f>+SUM(D30:D33)</f>
        <v>514.69600000000003</v>
      </c>
      <c r="E29" s="1"/>
    </row>
    <row r="30" spans="2:10" ht="18.600000000000001" customHeight="1" x14ac:dyDescent="0.25">
      <c r="B30" s="38" t="s">
        <v>40</v>
      </c>
      <c r="C30" s="21">
        <v>1240.45</v>
      </c>
      <c r="D30" s="39">
        <v>1240.4480000000001</v>
      </c>
    </row>
    <row r="31" spans="2:10" ht="18.600000000000001" customHeight="1" x14ac:dyDescent="0.25">
      <c r="B31" s="38" t="s">
        <v>41</v>
      </c>
      <c r="C31" s="21">
        <v>388.57</v>
      </c>
      <c r="D31" s="40">
        <v>388.56599999999997</v>
      </c>
    </row>
    <row r="32" spans="2:10" ht="18.600000000000001" customHeight="1" x14ac:dyDescent="0.25">
      <c r="B32" s="38" t="s">
        <v>42</v>
      </c>
      <c r="C32" s="21">
        <v>-1165.8599999999999</v>
      </c>
      <c r="D32" s="40">
        <v>-1113.2370000000001</v>
      </c>
    </row>
    <row r="33" spans="2:5" ht="18.600000000000001" customHeight="1" thickBot="1" x14ac:dyDescent="0.3">
      <c r="B33" s="38" t="s">
        <v>43</v>
      </c>
      <c r="C33" s="21">
        <v>2.2200000000000002</v>
      </c>
      <c r="D33" s="40">
        <v>-1.081</v>
      </c>
    </row>
    <row r="34" spans="2:5" ht="18.600000000000001" customHeight="1" thickBot="1" x14ac:dyDescent="0.3">
      <c r="B34" s="16" t="s">
        <v>44</v>
      </c>
      <c r="C34" s="17">
        <f>+SUM(C35:C40)</f>
        <v>2487.1999999999998</v>
      </c>
      <c r="D34" s="18">
        <f>+SUM(D35:D40)</f>
        <v>2548.0709999999999</v>
      </c>
      <c r="E34" s="1"/>
    </row>
    <row r="35" spans="2:5" ht="18.600000000000001" customHeight="1" x14ac:dyDescent="0.25">
      <c r="B35" s="38" t="s">
        <v>45</v>
      </c>
      <c r="C35" s="21">
        <v>315.74</v>
      </c>
      <c r="D35" s="40">
        <v>327.798</v>
      </c>
    </row>
    <row r="36" spans="2:5" ht="18.600000000000001" customHeight="1" x14ac:dyDescent="0.25">
      <c r="B36" s="38" t="s">
        <v>46</v>
      </c>
      <c r="C36" s="21">
        <v>87.97</v>
      </c>
      <c r="D36" s="40">
        <v>87.822999999999993</v>
      </c>
    </row>
    <row r="37" spans="2:5" ht="18.600000000000001" customHeight="1" x14ac:dyDescent="0.25">
      <c r="B37" s="38" t="s">
        <v>47</v>
      </c>
      <c r="C37" s="23">
        <v>1999.54</v>
      </c>
      <c r="D37" s="41">
        <v>2095.127</v>
      </c>
    </row>
    <row r="38" spans="2:5" ht="18.600000000000001" customHeight="1" x14ac:dyDescent="0.25">
      <c r="B38" s="38" t="s">
        <v>48</v>
      </c>
      <c r="C38" s="21">
        <v>11.39</v>
      </c>
      <c r="D38" s="40">
        <v>13.223000000000001</v>
      </c>
    </row>
    <row r="39" spans="2:5" ht="18.600000000000001" customHeight="1" x14ac:dyDescent="0.25">
      <c r="B39" s="38" t="s">
        <v>49</v>
      </c>
      <c r="C39" s="21">
        <v>3.4</v>
      </c>
      <c r="D39" s="40">
        <v>9.1240000000000006</v>
      </c>
    </row>
    <row r="40" spans="2:5" ht="18.600000000000001" customHeight="1" thickBot="1" x14ac:dyDescent="0.3">
      <c r="B40" s="38" t="s">
        <v>50</v>
      </c>
      <c r="C40" s="21">
        <v>69.16</v>
      </c>
      <c r="D40" s="40">
        <v>14.976000000000001</v>
      </c>
    </row>
    <row r="41" spans="2:5" ht="18.600000000000001" customHeight="1" thickBot="1" x14ac:dyDescent="0.3">
      <c r="B41" s="16" t="s">
        <v>51</v>
      </c>
      <c r="C41" s="17">
        <f>+SUM(C42:C47)</f>
        <v>6682.61</v>
      </c>
      <c r="D41" s="18">
        <f>+SUM(D42:D47)</f>
        <v>7071.8079999999991</v>
      </c>
      <c r="E41" s="1"/>
    </row>
    <row r="42" spans="2:5" ht="18.600000000000001" customHeight="1" x14ac:dyDescent="0.25">
      <c r="B42" s="38" t="s">
        <v>52</v>
      </c>
      <c r="C42" s="21">
        <v>5320.1</v>
      </c>
      <c r="D42" s="40">
        <v>5823.94</v>
      </c>
    </row>
    <row r="43" spans="2:5" ht="18.600000000000001" customHeight="1" x14ac:dyDescent="0.25">
      <c r="B43" s="38" t="s">
        <v>53</v>
      </c>
      <c r="C43" s="21">
        <v>81.53</v>
      </c>
      <c r="D43" s="40">
        <v>92.56</v>
      </c>
    </row>
    <row r="44" spans="2:5" ht="18.600000000000001" customHeight="1" x14ac:dyDescent="0.25">
      <c r="B44" s="38" t="s">
        <v>47</v>
      </c>
      <c r="C44" s="21">
        <v>584.37</v>
      </c>
      <c r="D44" s="40">
        <v>535.21199999999999</v>
      </c>
    </row>
    <row r="45" spans="2:5" ht="18.600000000000001" customHeight="1" x14ac:dyDescent="0.25">
      <c r="B45" s="38" t="s">
        <v>48</v>
      </c>
      <c r="C45" s="21">
        <v>405.4</v>
      </c>
      <c r="D45" s="40">
        <v>364.33100000000002</v>
      </c>
    </row>
    <row r="46" spans="2:5" ht="18.600000000000001" customHeight="1" x14ac:dyDescent="0.25">
      <c r="B46" s="38" t="s">
        <v>49</v>
      </c>
      <c r="C46" s="21">
        <v>248.62</v>
      </c>
      <c r="D46" s="40">
        <v>220.405</v>
      </c>
    </row>
    <row r="47" spans="2:5" ht="18.600000000000001" customHeight="1" thickBot="1" x14ac:dyDescent="0.3">
      <c r="B47" s="38" t="s">
        <v>54</v>
      </c>
      <c r="C47" s="21">
        <v>42.59</v>
      </c>
      <c r="D47" s="40">
        <v>35.36</v>
      </c>
    </row>
    <row r="48" spans="2:5" ht="18.600000000000001" customHeight="1" thickBot="1" x14ac:dyDescent="0.3">
      <c r="B48" s="16"/>
      <c r="C48" s="17">
        <f>+C29+C34+C41</f>
        <v>9635.1899999999987</v>
      </c>
      <c r="D48" s="18">
        <f>+D29+D34+D41</f>
        <v>10134.574999999999</v>
      </c>
      <c r="E48" s="1"/>
    </row>
  </sheetData>
  <mergeCells count="2">
    <mergeCell ref="B4:D4"/>
    <mergeCell ref="B27:D27"/>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117BF-19E1-4BFA-B4C2-F46F2122B3D2}">
  <sheetPr codeName="Tabelle2"/>
  <dimension ref="B3:D20"/>
  <sheetViews>
    <sheetView showGridLines="0" workbookViewId="0"/>
  </sheetViews>
  <sheetFormatPr defaultColWidth="11.5703125" defaultRowHeight="14.25" x14ac:dyDescent="0.2"/>
  <cols>
    <col min="1" max="1" width="11.5703125" style="1"/>
    <col min="2" max="2" width="69.85546875" style="1" customWidth="1"/>
    <col min="3" max="16384" width="11.5703125" style="1"/>
  </cols>
  <sheetData>
    <row r="3" spans="2:4" ht="15.75" thickBot="1" x14ac:dyDescent="0.3">
      <c r="B3" s="2"/>
      <c r="C3" s="3"/>
      <c r="D3" s="4"/>
    </row>
    <row r="4" spans="2:4" ht="28.9" customHeight="1" x14ac:dyDescent="0.25">
      <c r="B4" s="77" t="s">
        <v>121</v>
      </c>
      <c r="C4" s="77"/>
      <c r="D4" s="77"/>
    </row>
    <row r="5" spans="2:4" ht="22.15" customHeight="1" thickBot="1" x14ac:dyDescent="0.3">
      <c r="B5" s="8" t="s">
        <v>16</v>
      </c>
      <c r="C5" s="3" t="s">
        <v>0</v>
      </c>
      <c r="D5" s="6" t="s">
        <v>115</v>
      </c>
    </row>
    <row r="6" spans="2:4" ht="18.600000000000001" customHeight="1" thickBot="1" x14ac:dyDescent="0.25">
      <c r="B6" s="69" t="s">
        <v>15</v>
      </c>
      <c r="C6" s="57">
        <v>-36.866999999999997</v>
      </c>
      <c r="D6" s="63">
        <v>76.816999999999993</v>
      </c>
    </row>
    <row r="7" spans="2:4" ht="18.600000000000001" customHeight="1" thickBot="1" x14ac:dyDescent="0.25">
      <c r="B7" s="69" t="s">
        <v>89</v>
      </c>
      <c r="C7" s="57"/>
      <c r="D7" s="63"/>
    </row>
    <row r="8" spans="2:4" ht="30" customHeight="1" thickBot="1" x14ac:dyDescent="0.25">
      <c r="B8" s="69" t="s">
        <v>90</v>
      </c>
      <c r="C8" s="57">
        <f>+SUM(C9:C12)</f>
        <v>-23.167999999999999</v>
      </c>
      <c r="D8" s="63">
        <f>+SUM(D9:D12)</f>
        <v>-31.039999999999996</v>
      </c>
    </row>
    <row r="9" spans="2:4" ht="18.600000000000001" customHeight="1" x14ac:dyDescent="0.2">
      <c r="B9" s="70" t="s">
        <v>91</v>
      </c>
      <c r="C9" s="21">
        <v>-13.101000000000001</v>
      </c>
      <c r="D9" s="65">
        <v>-26.222999999999999</v>
      </c>
    </row>
    <row r="10" spans="2:4" ht="30" customHeight="1" x14ac:dyDescent="0.2">
      <c r="B10" s="71" t="s">
        <v>92</v>
      </c>
      <c r="C10" s="58">
        <v>-20.292000000000002</v>
      </c>
      <c r="D10" s="66">
        <v>-16.041</v>
      </c>
    </row>
    <row r="11" spans="2:4" ht="30" customHeight="1" x14ac:dyDescent="0.2">
      <c r="B11" s="71" t="s">
        <v>93</v>
      </c>
      <c r="C11" s="58">
        <v>1.17</v>
      </c>
      <c r="D11" s="66">
        <v>-2.3170000000000002</v>
      </c>
    </row>
    <row r="12" spans="2:4" ht="30" customHeight="1" thickBot="1" x14ac:dyDescent="0.25">
      <c r="B12" s="72" t="s">
        <v>94</v>
      </c>
      <c r="C12" s="67">
        <v>9.0549999999999997</v>
      </c>
      <c r="D12" s="68">
        <v>13.541</v>
      </c>
    </row>
    <row r="13" spans="2:4" ht="30" customHeight="1" thickBot="1" x14ac:dyDescent="0.25">
      <c r="B13" s="69" t="s">
        <v>95</v>
      </c>
      <c r="C13" s="57">
        <f>+SUM(C14:C16)</f>
        <v>-63.261000000000003</v>
      </c>
      <c r="D13" s="63">
        <f>+SUM(D14:D16)</f>
        <v>11.87</v>
      </c>
    </row>
    <row r="14" spans="2:4" ht="30" customHeight="1" x14ac:dyDescent="0.2">
      <c r="B14" s="70" t="s">
        <v>96</v>
      </c>
      <c r="C14" s="64">
        <v>-65.024000000000001</v>
      </c>
      <c r="D14" s="65">
        <v>12.103999999999999</v>
      </c>
    </row>
    <row r="15" spans="2:4" ht="30" customHeight="1" x14ac:dyDescent="0.2">
      <c r="B15" s="71" t="s">
        <v>93</v>
      </c>
      <c r="C15" s="58">
        <v>0</v>
      </c>
      <c r="D15" s="66">
        <v>-0.23400000000000001</v>
      </c>
    </row>
    <row r="16" spans="2:4" ht="30" customHeight="1" thickBot="1" x14ac:dyDescent="0.25">
      <c r="B16" s="71" t="s">
        <v>97</v>
      </c>
      <c r="C16" s="58">
        <v>1.7629999999999999</v>
      </c>
      <c r="D16" s="66">
        <v>0</v>
      </c>
    </row>
    <row r="17" spans="2:4" ht="18.600000000000001" customHeight="1" thickBot="1" x14ac:dyDescent="0.25">
      <c r="B17" s="69" t="s">
        <v>89</v>
      </c>
      <c r="C17" s="57">
        <f>+C8+C13</f>
        <v>-86.429000000000002</v>
      </c>
      <c r="D17" s="63">
        <f>+D8+D13</f>
        <v>-19.169999999999995</v>
      </c>
    </row>
    <row r="18" spans="2:4" ht="18.600000000000001" customHeight="1" thickBot="1" x14ac:dyDescent="0.25">
      <c r="B18" s="69" t="s">
        <v>98</v>
      </c>
      <c r="C18" s="57">
        <f>+C6+C17</f>
        <v>-123.29599999999999</v>
      </c>
      <c r="D18" s="63">
        <f>+D6+D17</f>
        <v>57.646999999999998</v>
      </c>
    </row>
    <row r="19" spans="2:4" ht="18.600000000000001" customHeight="1" x14ac:dyDescent="0.2">
      <c r="B19" s="71" t="s">
        <v>99</v>
      </c>
      <c r="C19" s="58">
        <v>1.7430000000000001</v>
      </c>
      <c r="D19" s="66">
        <v>0.6</v>
      </c>
    </row>
    <row r="20" spans="2:4" ht="30" customHeight="1" x14ac:dyDescent="0.2">
      <c r="B20" s="71" t="s">
        <v>100</v>
      </c>
      <c r="C20" s="58">
        <v>-125.03899999999999</v>
      </c>
      <c r="D20" s="66">
        <v>57.046999999999997</v>
      </c>
    </row>
  </sheetData>
  <mergeCells count="1">
    <mergeCell ref="B4:D4"/>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BE66F-39BF-4FF1-B107-92FA547C6A53}">
  <dimension ref="B3:U25"/>
  <sheetViews>
    <sheetView showGridLines="0" zoomScaleNormal="100" workbookViewId="0">
      <selection activeCell="E16" sqref="E16"/>
    </sheetView>
  </sheetViews>
  <sheetFormatPr defaultColWidth="11.42578125" defaultRowHeight="15" x14ac:dyDescent="0.25"/>
  <cols>
    <col min="2" max="2" width="39.5703125" customWidth="1"/>
    <col min="3" max="15" width="17.5703125" customWidth="1"/>
  </cols>
  <sheetData>
    <row r="3" spans="2:15" ht="15.75" thickBot="1" x14ac:dyDescent="0.3"/>
    <row r="4" spans="2:15" ht="33.950000000000003" customHeight="1" x14ac:dyDescent="0.25">
      <c r="B4" s="78" t="s">
        <v>124</v>
      </c>
      <c r="C4" s="78"/>
      <c r="D4" s="78"/>
    </row>
    <row r="5" spans="2:15" ht="91.9" customHeight="1" thickBot="1" x14ac:dyDescent="0.3">
      <c r="B5" s="8" t="s">
        <v>16</v>
      </c>
      <c r="C5" s="53" t="s">
        <v>40</v>
      </c>
      <c r="D5" s="54" t="s">
        <v>41</v>
      </c>
      <c r="E5" s="59" t="s">
        <v>101</v>
      </c>
      <c r="F5" s="59" t="s">
        <v>92</v>
      </c>
      <c r="G5" s="59" t="s">
        <v>104</v>
      </c>
      <c r="H5" s="59" t="s">
        <v>91</v>
      </c>
      <c r="I5" s="53" t="s">
        <v>106</v>
      </c>
      <c r="J5" s="54" t="s">
        <v>107</v>
      </c>
      <c r="K5" s="59" t="s">
        <v>108</v>
      </c>
      <c r="L5" s="59" t="s">
        <v>109</v>
      </c>
      <c r="M5" s="59" t="s">
        <v>110</v>
      </c>
      <c r="N5" s="59" t="s">
        <v>43</v>
      </c>
      <c r="O5" s="59" t="s">
        <v>105</v>
      </c>
    </row>
    <row r="6" spans="2:15" ht="18.600000000000001" customHeight="1" thickBot="1" x14ac:dyDescent="0.3">
      <c r="B6" s="56">
        <v>44835</v>
      </c>
      <c r="C6" s="57">
        <v>1240.4480000000001</v>
      </c>
      <c r="D6" s="57">
        <v>388.57000000000005</v>
      </c>
      <c r="E6" s="57">
        <v>0.03</v>
      </c>
      <c r="F6" s="57">
        <v>-140</v>
      </c>
      <c r="G6" s="57">
        <v>22.045000000000002</v>
      </c>
      <c r="H6" s="57">
        <v>-202.98400000000001</v>
      </c>
      <c r="I6" s="57">
        <v>-81.447000000000003</v>
      </c>
      <c r="J6" s="57">
        <v>42.677999999999997</v>
      </c>
      <c r="K6" s="57">
        <v>-678.88</v>
      </c>
      <c r="L6" s="73">
        <f t="shared" ref="L6:L20" si="0">SUM(E6:K6)</f>
        <v>-1038.558</v>
      </c>
      <c r="M6" s="73">
        <f>+C6+D6+L6</f>
        <v>590.46</v>
      </c>
      <c r="N6" s="73">
        <v>1.8069999999999999</v>
      </c>
      <c r="O6" s="73">
        <f>+M6+N6</f>
        <v>592.26700000000005</v>
      </c>
    </row>
    <row r="7" spans="2:15" ht="18.600000000000001" customHeight="1" x14ac:dyDescent="0.25">
      <c r="B7" s="32" t="s">
        <v>15</v>
      </c>
      <c r="C7" s="58">
        <v>0</v>
      </c>
      <c r="D7" s="58">
        <v>0</v>
      </c>
      <c r="E7" s="58">
        <v>0</v>
      </c>
      <c r="F7" s="58">
        <v>0</v>
      </c>
      <c r="G7" s="58">
        <v>0</v>
      </c>
      <c r="H7" s="58">
        <v>0</v>
      </c>
      <c r="I7" s="58">
        <v>-131.94999999999999</v>
      </c>
      <c r="J7" s="58">
        <v>0</v>
      </c>
      <c r="K7" s="58">
        <v>93.34</v>
      </c>
      <c r="L7" s="58">
        <v>-38.609999999999985</v>
      </c>
      <c r="M7" s="58">
        <v>-38.609999999999985</v>
      </c>
      <c r="N7" s="58">
        <v>1.7430000000000001</v>
      </c>
      <c r="O7" s="58">
        <v>-36.866999999999983</v>
      </c>
    </row>
    <row r="8" spans="2:15" ht="18.600000000000001" customHeight="1" thickBot="1" x14ac:dyDescent="0.3">
      <c r="B8" s="28" t="s">
        <v>89</v>
      </c>
      <c r="C8" s="58">
        <v>0</v>
      </c>
      <c r="D8" s="58">
        <v>0</v>
      </c>
      <c r="E8" s="58">
        <v>0</v>
      </c>
      <c r="F8" s="58">
        <v>-20.292000000000002</v>
      </c>
      <c r="G8" s="58">
        <v>-65.024000000000001</v>
      </c>
      <c r="H8" s="58">
        <v>-13.101000000000001</v>
      </c>
      <c r="I8" s="58">
        <v>1.381</v>
      </c>
      <c r="J8" s="58">
        <v>10.818</v>
      </c>
      <c r="K8" s="58">
        <v>0</v>
      </c>
      <c r="L8" s="58">
        <v>-86.218000000000004</v>
      </c>
      <c r="M8" s="58">
        <v>-86.218000000000004</v>
      </c>
      <c r="N8" s="58">
        <v>0</v>
      </c>
      <c r="O8" s="58">
        <v>-86.218000000000004</v>
      </c>
    </row>
    <row r="9" spans="2:15" ht="18.600000000000001" customHeight="1" thickBot="1" x14ac:dyDescent="0.3">
      <c r="B9" s="16" t="s">
        <v>98</v>
      </c>
      <c r="C9" s="57">
        <f>+C7+C8</f>
        <v>0</v>
      </c>
      <c r="D9" s="57">
        <f t="shared" ref="D9:N9" si="1">+D7+D8</f>
        <v>0</v>
      </c>
      <c r="E9" s="57">
        <f t="shared" si="1"/>
        <v>0</v>
      </c>
      <c r="F9" s="57">
        <f t="shared" si="1"/>
        <v>-20.292000000000002</v>
      </c>
      <c r="G9" s="57">
        <f t="shared" si="1"/>
        <v>-65.024000000000001</v>
      </c>
      <c r="H9" s="57">
        <f t="shared" si="1"/>
        <v>-13.101000000000001</v>
      </c>
      <c r="I9" s="57">
        <f t="shared" si="1"/>
        <v>-130.56899999999999</v>
      </c>
      <c r="J9" s="57">
        <f t="shared" si="1"/>
        <v>10.818</v>
      </c>
      <c r="K9" s="57">
        <f t="shared" si="1"/>
        <v>93.34</v>
      </c>
      <c r="L9" s="57">
        <f t="shared" si="0"/>
        <v>-124.82799999999997</v>
      </c>
      <c r="M9" s="57">
        <f t="shared" ref="M9:M20" si="2">+C9+D9+L9</f>
        <v>-124.82799999999997</v>
      </c>
      <c r="N9" s="57">
        <f t="shared" si="1"/>
        <v>1.7430000000000001</v>
      </c>
      <c r="O9" s="57">
        <f t="shared" ref="O9:O20" si="3">+M9+N9</f>
        <v>-123.08499999999998</v>
      </c>
    </row>
    <row r="10" spans="2:15" ht="18.600000000000001" customHeight="1" x14ac:dyDescent="0.25">
      <c r="B10" s="32" t="s">
        <v>102</v>
      </c>
      <c r="C10" s="58">
        <v>0</v>
      </c>
      <c r="D10" s="58">
        <v>0</v>
      </c>
      <c r="E10" s="58">
        <v>0</v>
      </c>
      <c r="F10" s="58">
        <v>0</v>
      </c>
      <c r="G10" s="58">
        <v>0</v>
      </c>
      <c r="H10" s="58">
        <v>0</v>
      </c>
      <c r="I10" s="58">
        <v>0</v>
      </c>
      <c r="J10" s="58">
        <v>0</v>
      </c>
      <c r="K10" s="58">
        <v>-2.2919999999999998</v>
      </c>
      <c r="L10" s="58">
        <v>-2.2919999999999998</v>
      </c>
      <c r="M10" s="58">
        <v>-2.2919999999999998</v>
      </c>
      <c r="N10" s="58">
        <v>-1.091</v>
      </c>
      <c r="O10" s="58">
        <v>-3.383</v>
      </c>
    </row>
    <row r="11" spans="2:15" ht="42.75" x14ac:dyDescent="0.25">
      <c r="B11" s="55" t="s">
        <v>85</v>
      </c>
      <c r="C11" s="58">
        <v>0</v>
      </c>
      <c r="D11" s="58">
        <v>0</v>
      </c>
      <c r="E11" s="58">
        <v>0</v>
      </c>
      <c r="F11" s="58">
        <v>0</v>
      </c>
      <c r="G11" s="58">
        <v>0</v>
      </c>
      <c r="H11" s="58">
        <v>0</v>
      </c>
      <c r="I11" s="58">
        <v>0</v>
      </c>
      <c r="J11" s="58">
        <v>2E-3</v>
      </c>
      <c r="K11" s="58">
        <v>-0.71499999999999997</v>
      </c>
      <c r="L11" s="58">
        <v>-0.72299999999999998</v>
      </c>
      <c r="M11" s="58">
        <v>-0.72299999999999998</v>
      </c>
      <c r="N11" s="58">
        <v>-0.308</v>
      </c>
      <c r="O11" s="58">
        <v>-1.0309999999999999</v>
      </c>
    </row>
    <row r="12" spans="2:15" ht="18.600000000000001" customHeight="1" thickBot="1" x14ac:dyDescent="0.3">
      <c r="B12" s="32" t="s">
        <v>103</v>
      </c>
      <c r="C12" s="58">
        <v>0</v>
      </c>
      <c r="D12" s="58">
        <v>0</v>
      </c>
      <c r="E12" s="58">
        <v>0</v>
      </c>
      <c r="F12" s="58">
        <v>0</v>
      </c>
      <c r="G12" s="58">
        <v>0</v>
      </c>
      <c r="H12" s="58">
        <v>0</v>
      </c>
      <c r="I12" s="58">
        <v>1.4510000000000001</v>
      </c>
      <c r="J12" s="58">
        <v>0.10199999999999999</v>
      </c>
      <c r="K12" s="58">
        <v>-0.93600000000000005</v>
      </c>
      <c r="L12" s="58">
        <v>0.61699999999999999</v>
      </c>
      <c r="M12" s="58">
        <v>0.61699999999999999</v>
      </c>
      <c r="N12" s="58">
        <v>0</v>
      </c>
      <c r="O12" s="58">
        <v>0.61699999999999999</v>
      </c>
    </row>
    <row r="13" spans="2:15" ht="18.600000000000001" customHeight="1" thickBot="1" x14ac:dyDescent="0.3">
      <c r="B13" s="16" t="s">
        <v>122</v>
      </c>
      <c r="C13" s="57">
        <f t="shared" ref="C13:K13" si="4">+C6+C9+SUM(C10:C12)</f>
        <v>1240.4480000000001</v>
      </c>
      <c r="D13" s="57">
        <f t="shared" si="4"/>
        <v>388.57000000000005</v>
      </c>
      <c r="E13" s="57">
        <f t="shared" si="4"/>
        <v>0.03</v>
      </c>
      <c r="F13" s="57">
        <f t="shared" si="4"/>
        <v>-160.292</v>
      </c>
      <c r="G13" s="57">
        <f t="shared" si="4"/>
        <v>-42.978999999999999</v>
      </c>
      <c r="H13" s="57">
        <f t="shared" si="4"/>
        <v>-216.08500000000001</v>
      </c>
      <c r="I13" s="57">
        <f t="shared" si="4"/>
        <v>-210.565</v>
      </c>
      <c r="J13" s="57">
        <f t="shared" si="4"/>
        <v>53.599999999999994</v>
      </c>
      <c r="K13" s="57">
        <f t="shared" si="4"/>
        <v>-589.48299999999995</v>
      </c>
      <c r="L13" s="57">
        <f t="shared" si="0"/>
        <v>-1165.7739999999999</v>
      </c>
      <c r="M13" s="57">
        <f t="shared" si="2"/>
        <v>463.24400000000014</v>
      </c>
      <c r="N13" s="57">
        <f>+N6+N9+SUM(N10:N12)</f>
        <v>2.1509999999999998</v>
      </c>
      <c r="O13" s="57">
        <f t="shared" si="3"/>
        <v>465.39500000000015</v>
      </c>
    </row>
    <row r="14" spans="2:15" ht="18.600000000000001" customHeight="1" x14ac:dyDescent="0.25">
      <c r="B14" s="55" t="s">
        <v>15</v>
      </c>
      <c r="C14" s="58">
        <v>0</v>
      </c>
      <c r="D14" s="58">
        <v>0</v>
      </c>
      <c r="E14" s="58">
        <v>0</v>
      </c>
      <c r="F14" s="58">
        <v>0</v>
      </c>
      <c r="G14" s="58">
        <v>0</v>
      </c>
      <c r="H14" s="58">
        <v>0</v>
      </c>
      <c r="I14" s="58">
        <v>22.962</v>
      </c>
      <c r="J14" s="58">
        <v>0</v>
      </c>
      <c r="K14" s="58">
        <v>53.255000000000003</v>
      </c>
      <c r="L14" s="58">
        <v>76.216999999999999</v>
      </c>
      <c r="M14" s="58">
        <v>76.216999999999999</v>
      </c>
      <c r="N14" s="58">
        <v>0.6</v>
      </c>
      <c r="O14" s="58">
        <v>76.816999999999993</v>
      </c>
    </row>
    <row r="15" spans="2:15" ht="18.600000000000001" customHeight="1" thickBot="1" x14ac:dyDescent="0.3">
      <c r="B15" s="32" t="s">
        <v>89</v>
      </c>
      <c r="C15" s="58">
        <v>0</v>
      </c>
      <c r="D15" s="58">
        <v>0</v>
      </c>
      <c r="E15" s="58">
        <v>0</v>
      </c>
      <c r="F15" s="58">
        <v>-16.041</v>
      </c>
      <c r="G15" s="58">
        <v>12.103999999999999</v>
      </c>
      <c r="H15" s="58">
        <v>-26.222999999999999</v>
      </c>
      <c r="I15" s="58">
        <v>-2.5510000000000002</v>
      </c>
      <c r="J15" s="58">
        <v>13.541</v>
      </c>
      <c r="K15" s="58">
        <v>0</v>
      </c>
      <c r="L15" s="58">
        <v>-19.170000000000002</v>
      </c>
      <c r="M15" s="58">
        <v>-19.170000000000002</v>
      </c>
      <c r="N15" s="58">
        <v>0</v>
      </c>
      <c r="O15" s="58">
        <v>-19.170000000000002</v>
      </c>
    </row>
    <row r="16" spans="2:15" ht="18.600000000000001" customHeight="1" thickBot="1" x14ac:dyDescent="0.3">
      <c r="B16" s="16" t="s">
        <v>98</v>
      </c>
      <c r="C16" s="57">
        <f>+C14+C15</f>
        <v>0</v>
      </c>
      <c r="D16" s="57">
        <f t="shared" ref="D16:N16" si="5">+D14+D15</f>
        <v>0</v>
      </c>
      <c r="E16" s="57">
        <f t="shared" si="5"/>
        <v>0</v>
      </c>
      <c r="F16" s="57">
        <f t="shared" si="5"/>
        <v>-16.041</v>
      </c>
      <c r="G16" s="57">
        <f t="shared" si="5"/>
        <v>12.103999999999999</v>
      </c>
      <c r="H16" s="57">
        <f t="shared" si="5"/>
        <v>-26.222999999999999</v>
      </c>
      <c r="I16" s="57">
        <f t="shared" si="5"/>
        <v>20.411000000000001</v>
      </c>
      <c r="J16" s="57">
        <f t="shared" si="5"/>
        <v>13.541</v>
      </c>
      <c r="K16" s="57">
        <f t="shared" si="5"/>
        <v>53.255000000000003</v>
      </c>
      <c r="L16" s="57">
        <f t="shared" si="0"/>
        <v>57.047000000000004</v>
      </c>
      <c r="M16" s="57">
        <f t="shared" si="2"/>
        <v>57.047000000000004</v>
      </c>
      <c r="N16" s="57">
        <f t="shared" si="5"/>
        <v>0.6</v>
      </c>
      <c r="O16" s="57">
        <f t="shared" si="3"/>
        <v>57.647000000000006</v>
      </c>
    </row>
    <row r="17" spans="2:21" ht="18.600000000000001" customHeight="1" x14ac:dyDescent="0.25">
      <c r="B17" s="32" t="s">
        <v>102</v>
      </c>
      <c r="C17" s="58">
        <v>0</v>
      </c>
      <c r="D17" s="58">
        <v>0</v>
      </c>
      <c r="E17" s="58">
        <v>0</v>
      </c>
      <c r="F17" s="58">
        <v>0</v>
      </c>
      <c r="G17" s="58">
        <v>0</v>
      </c>
      <c r="H17" s="58">
        <v>0</v>
      </c>
      <c r="I17" s="58">
        <v>0</v>
      </c>
      <c r="J17" s="58">
        <v>0</v>
      </c>
      <c r="K17" s="58">
        <v>-4.8230000000000004</v>
      </c>
      <c r="L17" s="58">
        <v>-4.8230000000000004</v>
      </c>
      <c r="M17" s="58">
        <v>-4.8230000000000004</v>
      </c>
      <c r="N17" s="58">
        <v>-0.34300000000000003</v>
      </c>
      <c r="O17" s="58">
        <v>-5.1660000000000004</v>
      </c>
    </row>
    <row r="18" spans="2:21" ht="42.75" x14ac:dyDescent="0.25">
      <c r="B18" s="35" t="s">
        <v>85</v>
      </c>
      <c r="C18" s="58">
        <v>0</v>
      </c>
      <c r="D18" s="58">
        <v>0</v>
      </c>
      <c r="E18" s="58">
        <v>0</v>
      </c>
      <c r="F18" s="58">
        <v>0</v>
      </c>
      <c r="G18" s="58">
        <v>0</v>
      </c>
      <c r="H18" s="58">
        <v>-0.01</v>
      </c>
      <c r="I18" s="58">
        <v>0</v>
      </c>
      <c r="J18" s="58">
        <v>7.0000000000000001E-3</v>
      </c>
      <c r="K18" s="58">
        <v>-0.63800000000000001</v>
      </c>
      <c r="L18" s="58">
        <v>-0.66</v>
      </c>
      <c r="M18" s="58">
        <v>-0.66</v>
      </c>
      <c r="N18" s="58">
        <v>-3.5609999999999999</v>
      </c>
      <c r="O18" s="58">
        <v>-4.2210000000000001</v>
      </c>
    </row>
    <row r="19" spans="2:21" ht="18.600000000000001" customHeight="1" thickBot="1" x14ac:dyDescent="0.3">
      <c r="B19" s="35" t="s">
        <v>103</v>
      </c>
      <c r="C19" s="58">
        <v>0</v>
      </c>
      <c r="D19" s="58">
        <v>0</v>
      </c>
      <c r="E19" s="58">
        <v>0</v>
      </c>
      <c r="F19" s="58">
        <v>0</v>
      </c>
      <c r="G19" s="58">
        <v>0</v>
      </c>
      <c r="H19" s="58">
        <v>0</v>
      </c>
      <c r="I19" s="58">
        <v>-9.4E-2</v>
      </c>
      <c r="J19" s="58">
        <v>1.099</v>
      </c>
      <c r="K19" s="58">
        <v>4.1000000000000002E-2</v>
      </c>
      <c r="L19" s="58">
        <v>1.0629999999999997</v>
      </c>
      <c r="M19" s="58">
        <v>1.0629999999999997</v>
      </c>
      <c r="N19" s="58">
        <v>0</v>
      </c>
      <c r="O19" s="58">
        <v>1.0629999999999997</v>
      </c>
    </row>
    <row r="20" spans="2:21" ht="18.600000000000001" customHeight="1" thickBot="1" x14ac:dyDescent="0.3">
      <c r="B20" s="56">
        <v>45565</v>
      </c>
      <c r="C20" s="57">
        <f>+C13+C16+SUM(C17:C19)</f>
        <v>1240.4480000000001</v>
      </c>
      <c r="D20" s="57">
        <f t="shared" ref="D20:N20" si="6">+D13+D16+SUM(D17:D19)</f>
        <v>388.57000000000005</v>
      </c>
      <c r="E20" s="57">
        <f t="shared" si="6"/>
        <v>0.03</v>
      </c>
      <c r="F20" s="57">
        <f t="shared" si="6"/>
        <v>-176.333</v>
      </c>
      <c r="G20" s="57">
        <f t="shared" si="6"/>
        <v>-30.875</v>
      </c>
      <c r="H20" s="57">
        <f t="shared" si="6"/>
        <v>-242.31799999999998</v>
      </c>
      <c r="I20" s="57">
        <f t="shared" si="6"/>
        <v>-190.24799999999999</v>
      </c>
      <c r="J20" s="57">
        <f t="shared" si="6"/>
        <v>68.246999999999986</v>
      </c>
      <c r="K20" s="57">
        <f t="shared" si="6"/>
        <v>-541.64799999999991</v>
      </c>
      <c r="L20" s="57">
        <f t="shared" si="0"/>
        <v>-1113.145</v>
      </c>
      <c r="M20" s="57">
        <f t="shared" si="2"/>
        <v>515.87300000000005</v>
      </c>
      <c r="N20" s="57">
        <f t="shared" si="6"/>
        <v>-1.153</v>
      </c>
      <c r="O20" s="57">
        <f t="shared" si="3"/>
        <v>514.72</v>
      </c>
    </row>
    <row r="23" spans="2:21" x14ac:dyDescent="0.25">
      <c r="P23" t="s">
        <v>123</v>
      </c>
    </row>
    <row r="24" spans="2:21" x14ac:dyDescent="0.25">
      <c r="P24" t="s">
        <v>123</v>
      </c>
    </row>
    <row r="25" spans="2:21" x14ac:dyDescent="0.25">
      <c r="U25" t="s">
        <v>123</v>
      </c>
    </row>
  </sheetData>
  <mergeCells count="1">
    <mergeCell ref="B4:D4"/>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7b65c67-0e72-4fe2-97a5-7dc4b3a97417" xsi:nil="true"/>
    <lcf76f155ced4ddcb4097134ff3c332f xmlns="5bc47eeb-ce7a-4aca-a711-6af82e9b686c">
      <Terms xmlns="http://schemas.microsoft.com/office/infopath/2007/PartnerControls"/>
    </lcf76f155ced4ddcb4097134ff3c332f>
    <Sub_x002d_chapter xmlns="5bc47eeb-ce7a-4aca-a711-6af82e9b686c" xsi:nil="true"/>
    <PartofQA_x003f_ xmlns="5bc47eeb-ce7a-4aca-a711-6af82e9b686c" xsi:nil="true"/>
    <Comment xmlns="5bc47eeb-ce7a-4aca-a711-6af82e9b686c" xsi:nil="true"/>
    <Topic xmlns="5bc47eeb-ce7a-4aca-a711-6af82e9b686c" xsi:nil="true"/>
    <Status xmlns="5bc47eeb-ce7a-4aca-a711-6af82e9b686c" xsi:nil="true"/>
    <FinancialYear xmlns="5bc47eeb-ce7a-4aca-a711-6af82e9b686c" xsi:nil="true"/>
    <Period xmlns="5bc47eeb-ce7a-4aca-a711-6af82e9b686c" xsi:nil="true"/>
    <Responsibility xmlns="5bc47eeb-ce7a-4aca-a711-6af82e9b686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D8DA9E9BE4B348BF58AC5BCB5E71A7" ma:contentTypeVersion="18" ma:contentTypeDescription="Create a new document." ma:contentTypeScope="" ma:versionID="e1ee9f1ca56372dabcc79ffa1ee99ed9">
  <xsd:schema xmlns:xsd="http://www.w3.org/2001/XMLSchema" xmlns:xs="http://www.w3.org/2001/XMLSchema" xmlns:p="http://schemas.microsoft.com/office/2006/metadata/properties" xmlns:ns2="5bc47eeb-ce7a-4aca-a711-6af82e9b686c" xmlns:ns3="d7b65c67-0e72-4fe2-97a5-7dc4b3a97417" xmlns:ns4="b705add0-ae68-492c-b0ac-6026410f93a4" xmlns:ns5="7905dd71-724f-42e5-8db5-a7385f93d955" targetNamespace="http://schemas.microsoft.com/office/2006/metadata/properties" ma:root="true" ma:fieldsID="ea689e2ac74368588b843ea61ce1bc56" ns2:_="" ns3:_="" ns4:_="" ns5:_="">
    <xsd:import namespace="5bc47eeb-ce7a-4aca-a711-6af82e9b686c"/>
    <xsd:import namespace="d7b65c67-0e72-4fe2-97a5-7dc4b3a97417"/>
    <xsd:import namespace="b705add0-ae68-492c-b0ac-6026410f93a4"/>
    <xsd:import namespace="7905dd71-724f-42e5-8db5-a7385f93d955"/>
    <xsd:element name="properties">
      <xsd:complexType>
        <xsd:sequence>
          <xsd:element name="documentManagement">
            <xsd:complexType>
              <xsd:all>
                <xsd:element ref="ns2:lcf76f155ced4ddcb4097134ff3c332f" minOccurs="0"/>
                <xsd:element ref="ns3:TaxCatchAll"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LengthInSeconds" minOccurs="0"/>
                <xsd:element ref="ns4:MediaServiceGenerationTime" minOccurs="0"/>
                <xsd:element ref="ns4:MediaServiceEventHashCode" minOccurs="0"/>
                <xsd:element ref="ns4:MediaServiceOCR" minOccurs="0"/>
                <xsd:element ref="ns5:SharedWithUsers" minOccurs="0"/>
                <xsd:element ref="ns5:SharedWithDetails" minOccurs="0"/>
                <xsd:element ref="ns2:MediaServiceObjectDetectorVersions" minOccurs="0"/>
                <xsd:element ref="ns2:MediaServiceSearchProperties" minOccurs="0"/>
                <xsd:element ref="ns2:FinancialYear" minOccurs="0"/>
                <xsd:element ref="ns2:Period" minOccurs="0"/>
                <xsd:element ref="ns2:Responsibility" minOccurs="0"/>
                <xsd:element ref="ns2:Status" minOccurs="0"/>
                <xsd:element ref="ns2:Topic" minOccurs="0"/>
                <xsd:element ref="ns2:Sub_x002d_chapter" minOccurs="0"/>
                <xsd:element ref="ns2:PartofQA_x003f_" minOccurs="0"/>
                <xsd:element ref="ns2: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c47eeb-ce7a-4aca-a711-6af82e9b686c" elementFormDefault="qualified">
    <xsd:import namespace="http://schemas.microsoft.com/office/2006/documentManagement/types"/>
    <xsd:import namespace="http://schemas.microsoft.com/office/infopath/2007/PartnerControls"/>
    <xsd:element name="lcf76f155ced4ddcb4097134ff3c332f" ma:index="8" nillable="true" ma:taxonomy="true" ma:internalName="lcf76f155ced4ddcb4097134ff3c332f" ma:taxonomyFieldName="MediaServiceImageTags" ma:displayName="Image Tags" ma:readOnly="false" ma:fieldId="{5cf76f15-5ced-4ddc-b409-7134ff3c332f}" ma:taxonomyMulti="true" ma:sspId="c6c67617-286d-4a45-8b21-78cc0196269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FinancialYear" ma:index="24" nillable="true" ma:displayName="Financial Year" ma:description="Which Financial Year was this question asked?" ma:format="Dropdown" ma:internalName="FinancialYear">
      <xsd:simpleType>
        <xsd:restriction base="dms:Choice">
          <xsd:enumeration value="2023/24"/>
          <xsd:enumeration value="2022/23"/>
          <xsd:enumeration value="2021/22"/>
        </xsd:restriction>
      </xsd:simpleType>
    </xsd:element>
    <xsd:element name="Period" ma:index="25" nillable="true" ma:displayName="Period" ma:description="In which period was this file finalised?" ma:format="Dropdown" ma:internalName="Period">
      <xsd:simpleType>
        <xsd:restriction base="dms:Choice">
          <xsd:enumeration value="Q1"/>
          <xsd:enumeration value="Q2/H1"/>
          <xsd:enumeration value="Q3"/>
          <xsd:enumeration value="Q4/FY"/>
        </xsd:restriction>
      </xsd:simpleType>
    </xsd:element>
    <xsd:element name="Responsibility" ma:index="26" nillable="true" ma:displayName="Editor" ma:description="If any, which department is the main editor of this document?" ma:format="Dropdown" ma:internalName="Responsibility">
      <xsd:complexType>
        <xsd:complexContent>
          <xsd:extension base="dms:MultiChoiceFillIn">
            <xsd:sequence>
              <xsd:element name="Value" maxOccurs="unbounded" minOccurs="0" nillable="true">
                <xsd:simpleType>
                  <xsd:union memberTypes="dms:Text">
                    <xsd:simpleType>
                      <xsd:restriction base="dms:Choice">
                        <xsd:enumeration value="AC"/>
                        <xsd:enumeration value="CO"/>
                        <xsd:enumeration value="IR"/>
                        <xsd:enumeration value="TA"/>
                        <xsd:enumeration value="TR"/>
                        <xsd:enumeration value="UK"/>
                        <xsd:enumeration value="M&amp;A"/>
                        <xsd:enumeration value="IT"/>
                        <xsd:enumeration value="ST"/>
                        <xsd:enumeration value="Corp"/>
                        <xsd:enumeration value="MP"/>
                        <xsd:enumeration value="RE"/>
                        <xsd:enumeration value="LO"/>
                        <xsd:enumeration value="CU"/>
                        <xsd:enumeration value="SU"/>
                        <xsd:enumeration value="LE"/>
                      </xsd:restriction>
                    </xsd:simpleType>
                  </xsd:union>
                </xsd:simpleType>
              </xsd:element>
            </xsd:sequence>
          </xsd:extension>
        </xsd:complexContent>
      </xsd:complexType>
    </xsd:element>
    <xsd:element name="Status" ma:index="27" nillable="true" ma:displayName="Status" ma:description="At what state is this question within the answering process?" ma:format="Dropdown" ma:internalName="Status">
      <xsd:simpleType>
        <xsd:restriction base="dms:Choice">
          <xsd:enumeration value="Open"/>
          <xsd:enumeration value="Answered"/>
          <xsd:enumeration value="Finalised"/>
        </xsd:restriction>
      </xsd:simpleType>
    </xsd:element>
    <xsd:element name="Topic" ma:index="28" nillable="true" ma:displayName="Chapter" ma:description="Under which chapter does this question fall?" ma:format="Dropdown" ma:internalName="Topic">
      <xsd:simpleType>
        <xsd:union memberTypes="dms:Text">
          <xsd:simpleType>
            <xsd:restriction base="dms:Choice">
              <xsd:enumeration value="Financial performance"/>
              <xsd:enumeration value="Op. and strat. performance"/>
              <xsd:enumeration value="Inflationary effects"/>
              <xsd:enumeration value="Politics &amp; Macro"/>
              <xsd:enumeration value="Sundry topics"/>
              <xsd:enumeration value="KEY questions"/>
              <xsd:enumeration value="M&amp;A &amp; Portfolio"/>
              <xsd:enumeration value="Capital structure"/>
              <xsd:enumeration value="Dividends"/>
              <xsd:enumeration value="Regional"/>
              <xsd:enumeration value="Shareholders"/>
              <xsd:enumeration value="Risks"/>
              <xsd:enumeration value="Capital markets"/>
              <xsd:enumeration value="IT &amp; Cyber Security"/>
              <xsd:enumeration value="Sustainability"/>
              <xsd:enumeration value="Personnel"/>
              <xsd:enumeration value="Useful Info &amp; KPI Tables"/>
              <xsd:enumeration value="Choice 18"/>
            </xsd:restriction>
          </xsd:simpleType>
        </xsd:union>
      </xsd:simpleType>
    </xsd:element>
    <xsd:element name="Sub_x002d_chapter" ma:index="29" nillable="true" ma:displayName="Sub-chapter" ma:description="Which sub-chapter did this question fall under?" ma:format="Dropdown" ma:internalName="Sub_x002d_chapter">
      <xsd:simpleType>
        <xsd:union memberTypes="dms:Text">
          <xsd:simpleType>
            <xsd:restriction base="dms:Choice">
              <xsd:enumeration value="Consumer Trading"/>
              <xsd:enumeration value="Inflation Impact"/>
              <xsd:enumeration value="Wage inflation/Tariff negotiation"/>
              <xsd:enumeration value="Product categories, in-store traffic, other"/>
              <xsd:enumeration value="Sales"/>
              <xsd:enumeration value="Gross margin"/>
              <xsd:enumeration value="Earnings (EBIT)"/>
              <xsd:enumeration value="Tax"/>
              <xsd:enumeration value="Net Working Capital"/>
              <xsd:enumeration value="Cash Flow statement"/>
              <xsd:enumeration value="Other (IAS 29)"/>
              <xsd:enumeration value="Guidance and outlook"/>
              <xsd:enumeration value="NPS"/>
              <xsd:enumeration value="Marketplace"/>
              <xsd:enumeration value="Stores"/>
              <xsd:enumeration value="Retail media"/>
              <xsd:enumeration value="Job-cutting programme"/>
              <xsd:enumeration value="Rating agencies"/>
              <xsd:enumeration value="Sustainability"/>
              <xsd:enumeration value="Online"/>
              <xsd:enumeration value="Cyber security"/>
              <xsd:enumeration value="Takeover"/>
              <xsd:enumeration value="Forecasts"/>
              <xsd:enumeration value="Competition"/>
              <xsd:enumeration value="Valuation"/>
              <xsd:enumeration value="Debt"/>
              <xsd:enumeration value="Ratings"/>
              <xsd:enumeration value="Debt Financing"/>
              <xsd:enumeration value="Artificial Intelligence"/>
              <xsd:enumeration value="Cloud &amp; Data centres"/>
              <xsd:enumeration value="Investments"/>
              <xsd:enumeration value="Private Label"/>
              <xsd:enumeration value="Regional performance"/>
              <xsd:enumeration value="Partnerships"/>
              <xsd:enumeration value="Executive Level"/>
              <xsd:enumeration value="Real estate"/>
              <xsd:enumeration value="Customer experience"/>
            </xsd:restriction>
          </xsd:simpleType>
        </xsd:union>
      </xsd:simpleType>
    </xsd:element>
    <xsd:element name="PartofQA_x003f_" ma:index="30" nillable="true" ma:displayName="Part of Q&amp;A" ma:description="Was this question part of the core Q&amp;A collection (extended IR version) of the respective period?" ma:format="Dropdown" ma:internalName="PartofQA_x003f_">
      <xsd:simpleType>
        <xsd:restriction base="dms:Choice">
          <xsd:enumeration value="Yes"/>
          <xsd:enumeration value="No"/>
        </xsd:restriction>
      </xsd:simpleType>
    </xsd:element>
    <xsd:element name="Comment" ma:index="31" nillable="true" ma:displayName="Comment" ma:description="If you have anything important to note" ma:format="Dropdown" ma:internalName="Com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b65c67-0e72-4fe2-97a5-7dc4b3a97417"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38c186be-fc26-4559-9809-66504936d5a6}" ma:internalName="TaxCatchAll" ma:showField="CatchAllData" ma:web="d7b65c67-0e72-4fe2-97a5-7dc4b3a9741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05add0-ae68-492c-b0ac-6026410f93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05dd71-724f-42e5-8db5-a7385f93d955"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C14B7E-C47F-47FB-9789-756242E11F67}">
  <ds:schemaRefs>
    <ds:schemaRef ds:uri="http://purl.org/dc/dcmitype/"/>
    <ds:schemaRef ds:uri="http://purl.org/dc/terms/"/>
    <ds:schemaRef ds:uri="db3c4e81-df7e-4cfa-af87-a2a368c2d241"/>
    <ds:schemaRef ds:uri="http://schemas.microsoft.com/office/2006/documentManagement/types"/>
    <ds:schemaRef ds:uri="5498c560-5f81-4512-910f-80cac2ef999d"/>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1C4C674-78A4-4D43-A523-D2CD5CDE11FD}">
  <ds:schemaRefs>
    <ds:schemaRef ds:uri="http://schemas.microsoft.com/sharepoint/v3/contenttype/forms"/>
  </ds:schemaRefs>
</ds:datastoreItem>
</file>

<file path=customXml/itemProps3.xml><?xml version="1.0" encoding="utf-8"?>
<ds:datastoreItem xmlns:ds="http://schemas.openxmlformats.org/officeDocument/2006/customXml" ds:itemID="{13674704-42D7-4B93-8F5F-7EA685A61AA6}"/>
</file>

<file path=docMetadata/LabelInfo.xml><?xml version="1.0" encoding="utf-8"?>
<clbl:labelList xmlns:clbl="http://schemas.microsoft.com/office/2020/mipLabelMetadata">
  <clbl:label id="{15579ee4-c2e4-4818-90ca-536174bcc248}" enabled="0" method="" siteId="{15579ee4-c2e4-4818-90ca-536174bcc248}"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Disclaimer</vt:lpstr>
      <vt:lpstr>Income_statement</vt:lpstr>
      <vt:lpstr>Cash flow</vt:lpstr>
      <vt:lpstr>Balance_Sheet</vt:lpstr>
      <vt:lpstr> Comprehensive_income</vt:lpstr>
      <vt:lpstr>Equity</vt:lpstr>
      <vt:lpstr>' Comprehensive_income'!jahr</vt:lpstr>
      <vt:lpstr>jahr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Achterfeldt, Dr. Kerstin</dc:creator>
  <cp:lastModifiedBy>Achterfeldt, Dr. Kerstin</cp:lastModifiedBy>
  <dcterms:created xsi:type="dcterms:W3CDTF">2024-02-21T08:44:19Z</dcterms:created>
  <dcterms:modified xsi:type="dcterms:W3CDTF">2024-12-17T15:55:26Z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0x01010034D8DA9E9BE4B348BF58AC5BCB5E71A7</vt:lpwstr>
  </property>
  <property fmtid="{D5CDD505-2E9C-101B-9397-08002B2CF9AE}" pid="3" name="MediaServiceImageTags">
    <vt:lpwstr/>
  </property>
</Properties>
</file>